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7755" activeTab="3"/>
  </bookViews>
  <sheets>
    <sheet name="Лист1" sheetId="1" r:id="rId1"/>
    <sheet name="Лист2" sheetId="2" r:id="rId2"/>
    <sheet name="Лист3" sheetId="3" r:id="rId3"/>
    <sheet name="згідног додатку" sheetId="4" r:id="rId4"/>
  </sheets>
  <definedNames>
    <definedName name="_xlnm._FilterDatabase" localSheetId="3" hidden="1">'згідног додатку'!$A$4:$K$473</definedName>
    <definedName name="_xlnm.Print_Area" localSheetId="3">'згідног додатку'!$A$1:$K$473</definedName>
    <definedName name="_xlnm.Print_Area" localSheetId="1">Лист2!$A$1:$O$161</definedName>
  </definedNames>
  <calcPr calcId="144525"/>
</workbook>
</file>

<file path=xl/calcChain.xml><?xml version="1.0" encoding="utf-8"?>
<calcChain xmlns="http://schemas.openxmlformats.org/spreadsheetml/2006/main">
  <c r="I475" i="4" l="1"/>
  <c r="J475" i="4"/>
  <c r="F165" i="2"/>
  <c r="F163" i="2"/>
  <c r="L163" i="2"/>
  <c r="H476" i="4" l="1"/>
  <c r="H477" i="4"/>
  <c r="H478" i="4"/>
  <c r="H475" i="4"/>
  <c r="H479" i="4"/>
  <c r="N50" i="2"/>
  <c r="G22" i="2"/>
  <c r="F22" i="2"/>
  <c r="I478" i="4"/>
  <c r="I479" i="4"/>
  <c r="I476" i="4"/>
  <c r="J479" i="4"/>
  <c r="J478" i="4"/>
  <c r="I477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5" i="4"/>
  <c r="I472" i="4" l="1"/>
  <c r="J472" i="4"/>
  <c r="H472" i="4"/>
  <c r="G472" i="4" s="1"/>
  <c r="I434" i="4"/>
  <c r="J434" i="4"/>
  <c r="H434" i="4"/>
  <c r="G434" i="4" s="1"/>
  <c r="I391" i="4"/>
  <c r="J391" i="4"/>
  <c r="H391" i="4"/>
  <c r="G391" i="4" s="1"/>
  <c r="I290" i="4"/>
  <c r="J290" i="4"/>
  <c r="H290" i="4"/>
  <c r="G290" i="4" s="1"/>
  <c r="I274" i="4"/>
  <c r="J274" i="4"/>
  <c r="H274" i="4"/>
  <c r="G274" i="4" s="1"/>
  <c r="K120" i="4"/>
  <c r="K117" i="4"/>
  <c r="K112" i="4"/>
  <c r="K107" i="4"/>
  <c r="K102" i="4"/>
  <c r="K87" i="4"/>
  <c r="K74" i="4"/>
  <c r="K69" i="4"/>
  <c r="K64" i="4"/>
  <c r="I159" i="4"/>
  <c r="J159" i="4"/>
  <c r="H159" i="4"/>
  <c r="I63" i="4"/>
  <c r="I473" i="4" s="1"/>
  <c r="J63" i="4"/>
  <c r="H63" i="4"/>
  <c r="H473" i="4" l="1"/>
  <c r="G63" i="4"/>
  <c r="G159" i="4"/>
  <c r="P25" i="2" s="1"/>
  <c r="J473" i="4"/>
  <c r="G473" i="4" s="1"/>
  <c r="K165" i="2"/>
  <c r="M165" i="2"/>
  <c r="N165" i="2"/>
  <c r="K163" i="2"/>
  <c r="M163" i="2"/>
  <c r="N163" i="2"/>
  <c r="G163" i="2" l="1"/>
  <c r="H163" i="2"/>
  <c r="I163" i="2"/>
  <c r="J163" i="2"/>
  <c r="R7" i="2"/>
  <c r="R8" i="2"/>
  <c r="R9" i="2"/>
  <c r="R11" i="2"/>
  <c r="R12" i="2"/>
  <c r="R13" i="2"/>
  <c r="R14" i="2"/>
  <c r="R15" i="2"/>
  <c r="R16" i="2"/>
  <c r="R17" i="2"/>
  <c r="R18" i="2"/>
  <c r="R19" i="2"/>
  <c r="R20" i="2"/>
  <c r="R21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6" i="2"/>
  <c r="Q7" i="2"/>
  <c r="Q8" i="2"/>
  <c r="Q9" i="2"/>
  <c r="Q11" i="2"/>
  <c r="Q12" i="2"/>
  <c r="Q13" i="2"/>
  <c r="Q14" i="2"/>
  <c r="Q15" i="2"/>
  <c r="Q16" i="2"/>
  <c r="Q17" i="2"/>
  <c r="Q18" i="2"/>
  <c r="Q19" i="2"/>
  <c r="Q20" i="2"/>
  <c r="Q21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6" i="2"/>
  <c r="E45" i="2"/>
  <c r="E44" i="2"/>
  <c r="H50" i="2"/>
  <c r="H23" i="2"/>
  <c r="D10" i="3" s="1"/>
  <c r="H161" i="2"/>
  <c r="H165" i="2" s="1"/>
  <c r="C10" i="3"/>
  <c r="C12" i="3"/>
  <c r="C11" i="3"/>
  <c r="C9" i="3"/>
  <c r="C8" i="3"/>
  <c r="J127" i="2"/>
  <c r="I127" i="2"/>
  <c r="H127" i="2"/>
  <c r="G127" i="2"/>
  <c r="F127" i="2"/>
  <c r="L98" i="2"/>
  <c r="F98" i="2"/>
  <c r="J134" i="2"/>
  <c r="N134" i="2"/>
  <c r="P9" i="2"/>
  <c r="P14" i="2"/>
  <c r="P18" i="2"/>
  <c r="P24" i="2"/>
  <c r="P32" i="2"/>
  <c r="P45" i="2"/>
  <c r="P46" i="2"/>
  <c r="P51" i="2"/>
  <c r="P53" i="2"/>
  <c r="P76" i="2"/>
  <c r="P82" i="2"/>
  <c r="P88" i="2"/>
  <c r="P91" i="2"/>
  <c r="P92" i="2"/>
  <c r="P99" i="2"/>
  <c r="P104" i="2"/>
  <c r="P122" i="2"/>
  <c r="P135" i="2"/>
  <c r="P149" i="2"/>
  <c r="P150" i="2"/>
  <c r="P151" i="2"/>
  <c r="F103" i="2"/>
  <c r="F160" i="2"/>
  <c r="L23" i="2"/>
  <c r="G23" i="2"/>
  <c r="D9" i="3" s="1"/>
  <c r="I23" i="2"/>
  <c r="D11" i="3" s="1"/>
  <c r="J23" i="2"/>
  <c r="D12" i="3" s="1"/>
  <c r="F23" i="2"/>
  <c r="E10" i="3"/>
  <c r="E9" i="3"/>
  <c r="E12" i="3"/>
  <c r="E11" i="3"/>
  <c r="E8" i="3"/>
  <c r="E13" i="3" s="1"/>
  <c r="F161" i="2" l="1"/>
  <c r="D8" i="3"/>
  <c r="B8" i="3" s="1"/>
  <c r="G132" i="2"/>
  <c r="F132" i="2"/>
  <c r="F134" i="2" s="1"/>
  <c r="E131" i="2"/>
  <c r="P131" i="2" s="1"/>
  <c r="E132" i="2"/>
  <c r="P132" i="2" s="1"/>
  <c r="G98" i="2" l="1"/>
  <c r="H98" i="2"/>
  <c r="I98" i="2"/>
  <c r="J98" i="2"/>
  <c r="I117" i="2" l="1"/>
  <c r="E117" i="2" s="1"/>
  <c r="L117" i="2" s="1"/>
  <c r="I116" i="2"/>
  <c r="E116" i="2"/>
  <c r="L116" i="2" s="1"/>
  <c r="P116" i="2" s="1"/>
  <c r="L134" i="2" l="1"/>
  <c r="P117" i="2"/>
  <c r="E163" i="2"/>
  <c r="K50" i="2"/>
  <c r="K103" i="2"/>
  <c r="K134" i="2"/>
  <c r="K148" i="2"/>
  <c r="L148" i="2"/>
  <c r="L160" i="2"/>
  <c r="L103" i="2"/>
  <c r="L50" i="2"/>
  <c r="K160" i="2"/>
  <c r="M148" i="2" l="1"/>
  <c r="N148" i="2"/>
  <c r="P148" i="2" s="1"/>
  <c r="N160" i="2"/>
  <c r="E115" i="2"/>
  <c r="P115" i="2" s="1"/>
  <c r="G148" i="2"/>
  <c r="H148" i="2"/>
  <c r="I148" i="2"/>
  <c r="J148" i="2"/>
  <c r="F148" i="2"/>
  <c r="E147" i="2"/>
  <c r="P147" i="2" s="1"/>
  <c r="E123" i="2"/>
  <c r="P123" i="2" s="1"/>
  <c r="E124" i="2"/>
  <c r="P124" i="2" s="1"/>
  <c r="E125" i="2"/>
  <c r="P125" i="2" s="1"/>
  <c r="E118" i="2"/>
  <c r="P118" i="2" s="1"/>
  <c r="E119" i="2"/>
  <c r="P119" i="2" s="1"/>
  <c r="E120" i="2"/>
  <c r="P120" i="2" s="1"/>
  <c r="E121" i="2"/>
  <c r="P121" i="2" s="1"/>
  <c r="E126" i="2"/>
  <c r="P126" i="2" s="1"/>
  <c r="E127" i="2"/>
  <c r="P127" i="2" s="1"/>
  <c r="E128" i="2"/>
  <c r="P128" i="2" s="1"/>
  <c r="E129" i="2"/>
  <c r="P129" i="2" s="1"/>
  <c r="E130" i="2"/>
  <c r="P130" i="2" s="1"/>
  <c r="M134" i="2"/>
  <c r="G134" i="2"/>
  <c r="H134" i="2"/>
  <c r="I134" i="2"/>
  <c r="E100" i="2"/>
  <c r="P100" i="2" s="1"/>
  <c r="E101" i="2"/>
  <c r="P101" i="2" s="1"/>
  <c r="E102" i="2"/>
  <c r="P102" i="2" s="1"/>
  <c r="E103" i="2"/>
  <c r="E153" i="2"/>
  <c r="P153" i="2" s="1"/>
  <c r="E154" i="2"/>
  <c r="P154" i="2" s="1"/>
  <c r="E155" i="2"/>
  <c r="P155" i="2" s="1"/>
  <c r="E156" i="2"/>
  <c r="P156" i="2" s="1"/>
  <c r="E157" i="2"/>
  <c r="P157" i="2" s="1"/>
  <c r="E158" i="2"/>
  <c r="P158" i="2" s="1"/>
  <c r="E159" i="2"/>
  <c r="P159" i="2" s="1"/>
  <c r="E152" i="2"/>
  <c r="E136" i="2"/>
  <c r="P136" i="2" s="1"/>
  <c r="E137" i="2"/>
  <c r="P137" i="2" s="1"/>
  <c r="E138" i="2"/>
  <c r="P138" i="2" s="1"/>
  <c r="E139" i="2"/>
  <c r="P139" i="2" s="1"/>
  <c r="E140" i="2"/>
  <c r="P140" i="2" s="1"/>
  <c r="E141" i="2"/>
  <c r="P141" i="2" s="1"/>
  <c r="E142" i="2"/>
  <c r="P142" i="2" s="1"/>
  <c r="E143" i="2"/>
  <c r="P143" i="2" s="1"/>
  <c r="E144" i="2"/>
  <c r="P144" i="2" s="1"/>
  <c r="E145" i="2"/>
  <c r="P145" i="2" s="1"/>
  <c r="E146" i="2"/>
  <c r="P146" i="2" s="1"/>
  <c r="E148" i="2"/>
  <c r="E133" i="2"/>
  <c r="P133" i="2" s="1"/>
  <c r="E105" i="2"/>
  <c r="P105" i="2" s="1"/>
  <c r="E106" i="2"/>
  <c r="P106" i="2" s="1"/>
  <c r="E107" i="2"/>
  <c r="P107" i="2" s="1"/>
  <c r="E108" i="2"/>
  <c r="P108" i="2" s="1"/>
  <c r="E109" i="2"/>
  <c r="P109" i="2" s="1"/>
  <c r="E110" i="2"/>
  <c r="P110" i="2" s="1"/>
  <c r="E111" i="2"/>
  <c r="P111" i="2" s="1"/>
  <c r="E112" i="2"/>
  <c r="P112" i="2" s="1"/>
  <c r="E113" i="2"/>
  <c r="P113" i="2" s="1"/>
  <c r="E114" i="2"/>
  <c r="P114" i="2" s="1"/>
  <c r="E77" i="2"/>
  <c r="P77" i="2" s="1"/>
  <c r="E78" i="2"/>
  <c r="P78" i="2" s="1"/>
  <c r="E79" i="2"/>
  <c r="P79" i="2" s="1"/>
  <c r="E80" i="2"/>
  <c r="P80" i="2" s="1"/>
  <c r="E81" i="2"/>
  <c r="P81" i="2" s="1"/>
  <c r="E83" i="2"/>
  <c r="P83" i="2" s="1"/>
  <c r="E84" i="2"/>
  <c r="P84" i="2" s="1"/>
  <c r="E85" i="2"/>
  <c r="P85" i="2" s="1"/>
  <c r="E86" i="2"/>
  <c r="P86" i="2" s="1"/>
  <c r="E87" i="2"/>
  <c r="P87" i="2" s="1"/>
  <c r="E89" i="2"/>
  <c r="P89" i="2" s="1"/>
  <c r="E90" i="2"/>
  <c r="P90" i="2" s="1"/>
  <c r="E93" i="2"/>
  <c r="P93" i="2" s="1"/>
  <c r="E94" i="2"/>
  <c r="P94" i="2" s="1"/>
  <c r="E95" i="2"/>
  <c r="P95" i="2" s="1"/>
  <c r="E96" i="2"/>
  <c r="P96" i="2" s="1"/>
  <c r="E97" i="2"/>
  <c r="P97" i="2" s="1"/>
  <c r="E54" i="2"/>
  <c r="P54" i="2" s="1"/>
  <c r="E55" i="2"/>
  <c r="P55" i="2" s="1"/>
  <c r="E56" i="2"/>
  <c r="P56" i="2" s="1"/>
  <c r="E57" i="2"/>
  <c r="P57" i="2" s="1"/>
  <c r="E58" i="2"/>
  <c r="P58" i="2" s="1"/>
  <c r="E59" i="2"/>
  <c r="P59" i="2" s="1"/>
  <c r="E60" i="2"/>
  <c r="P60" i="2" s="1"/>
  <c r="E61" i="2"/>
  <c r="P61" i="2" s="1"/>
  <c r="E62" i="2"/>
  <c r="P62" i="2" s="1"/>
  <c r="E63" i="2"/>
  <c r="P63" i="2" s="1"/>
  <c r="E64" i="2"/>
  <c r="P64" i="2" s="1"/>
  <c r="E65" i="2"/>
  <c r="P65" i="2" s="1"/>
  <c r="E66" i="2"/>
  <c r="E67" i="2"/>
  <c r="P67" i="2" s="1"/>
  <c r="E68" i="2"/>
  <c r="P68" i="2" s="1"/>
  <c r="E69" i="2"/>
  <c r="P69" i="2" s="1"/>
  <c r="E70" i="2"/>
  <c r="P70" i="2" s="1"/>
  <c r="E71" i="2"/>
  <c r="P71" i="2" s="1"/>
  <c r="E72" i="2"/>
  <c r="P72" i="2" s="1"/>
  <c r="E73" i="2"/>
  <c r="P73" i="2" s="1"/>
  <c r="E74" i="2"/>
  <c r="P74" i="2" s="1"/>
  <c r="E75" i="2"/>
  <c r="P75" i="2" s="1"/>
  <c r="E52" i="2"/>
  <c r="P52" i="2" s="1"/>
  <c r="E25" i="2"/>
  <c r="E26" i="2"/>
  <c r="P26" i="2" s="1"/>
  <c r="E27" i="2"/>
  <c r="P27" i="2" s="1"/>
  <c r="E28" i="2"/>
  <c r="P28" i="2" s="1"/>
  <c r="E29" i="2"/>
  <c r="P29" i="2" s="1"/>
  <c r="E30" i="2"/>
  <c r="P30" i="2" s="1"/>
  <c r="E31" i="2"/>
  <c r="P31" i="2" s="1"/>
  <c r="E33" i="2"/>
  <c r="P33" i="2" s="1"/>
  <c r="E34" i="2"/>
  <c r="P34" i="2" s="1"/>
  <c r="E35" i="2"/>
  <c r="P35" i="2" s="1"/>
  <c r="E36" i="2"/>
  <c r="P36" i="2" s="1"/>
  <c r="E37" i="2"/>
  <c r="P37" i="2" s="1"/>
  <c r="E38" i="2"/>
  <c r="P38" i="2" s="1"/>
  <c r="E39" i="2"/>
  <c r="P39" i="2" s="1"/>
  <c r="E40" i="2"/>
  <c r="P40" i="2" s="1"/>
  <c r="E41" i="2"/>
  <c r="P41" i="2" s="1"/>
  <c r="E42" i="2"/>
  <c r="P42" i="2" s="1"/>
  <c r="E43" i="2"/>
  <c r="P43" i="2" s="1"/>
  <c r="P44" i="2"/>
  <c r="E47" i="2"/>
  <c r="P47" i="2" s="1"/>
  <c r="E48" i="2"/>
  <c r="P48" i="2" s="1"/>
  <c r="E49" i="2"/>
  <c r="P49" i="2" s="1"/>
  <c r="E6" i="2"/>
  <c r="E7" i="2"/>
  <c r="P7" i="2" s="1"/>
  <c r="E8" i="2"/>
  <c r="P8" i="2" s="1"/>
  <c r="E10" i="2"/>
  <c r="E11" i="2"/>
  <c r="P11" i="2" s="1"/>
  <c r="E12" i="2"/>
  <c r="P12" i="2" s="1"/>
  <c r="E13" i="2"/>
  <c r="P13" i="2" s="1"/>
  <c r="E15" i="2"/>
  <c r="P15" i="2" s="1"/>
  <c r="E16" i="2"/>
  <c r="P16" i="2" s="1"/>
  <c r="E17" i="2"/>
  <c r="P17" i="2" s="1"/>
  <c r="E19" i="2"/>
  <c r="P19" i="2" s="1"/>
  <c r="E20" i="2"/>
  <c r="P20" i="2" s="1"/>
  <c r="E21" i="2"/>
  <c r="P21" i="2" s="1"/>
  <c r="E22" i="2"/>
  <c r="K98" i="2"/>
  <c r="M98" i="2"/>
  <c r="N98" i="2"/>
  <c r="G160" i="2"/>
  <c r="H160" i="2"/>
  <c r="I160" i="2"/>
  <c r="J160" i="2"/>
  <c r="M160" i="2"/>
  <c r="G103" i="2"/>
  <c r="H103" i="2"/>
  <c r="I103" i="2"/>
  <c r="J103" i="2"/>
  <c r="M103" i="2"/>
  <c r="N103" i="2"/>
  <c r="P103" i="2" s="1"/>
  <c r="G50" i="2"/>
  <c r="F50" i="2"/>
  <c r="I50" i="2"/>
  <c r="J50" i="2"/>
  <c r="M50" i="2"/>
  <c r="K23" i="2"/>
  <c r="K161" i="2" s="1"/>
  <c r="M23" i="2"/>
  <c r="M161" i="2" s="1"/>
  <c r="N23" i="2"/>
  <c r="G544" i="1"/>
  <c r="E544" i="1"/>
  <c r="M544" i="1"/>
  <c r="L544" i="1"/>
  <c r="I544" i="1"/>
  <c r="I161" i="2"/>
  <c r="I165" i="2" s="1"/>
  <c r="B11" i="3"/>
  <c r="J161" i="2"/>
  <c r="J165" i="2" s="1"/>
  <c r="B12" i="3"/>
  <c r="G161" i="2"/>
  <c r="G165" i="2" s="1"/>
  <c r="P22" i="2" l="1"/>
  <c r="R22" i="2"/>
  <c r="Q22" i="2"/>
  <c r="E165" i="2"/>
  <c r="P10" i="2"/>
  <c r="R10" i="2"/>
  <c r="Q10" i="2"/>
  <c r="D13" i="3"/>
  <c r="N161" i="2"/>
  <c r="P6" i="2"/>
  <c r="E23" i="2"/>
  <c r="P152" i="2"/>
  <c r="E160" i="2"/>
  <c r="P160" i="2" s="1"/>
  <c r="B10" i="3"/>
  <c r="B9" i="3"/>
  <c r="E98" i="2"/>
  <c r="P66" i="2"/>
  <c r="P98" i="2"/>
  <c r="L161" i="2"/>
  <c r="L165" i="2" s="1"/>
  <c r="E134" i="2"/>
  <c r="E50" i="2"/>
  <c r="P50" i="2" s="1"/>
  <c r="C13" i="3"/>
  <c r="P23" i="2" l="1"/>
  <c r="R23" i="2"/>
  <c r="Q23" i="2"/>
  <c r="B13" i="3"/>
  <c r="E161" i="2"/>
  <c r="P134" i="2"/>
  <c r="P161" i="2"/>
  <c r="R161" i="2" l="1"/>
  <c r="Q161" i="2"/>
</calcChain>
</file>

<file path=xl/sharedStrings.xml><?xml version="1.0" encoding="utf-8"?>
<sst xmlns="http://schemas.openxmlformats.org/spreadsheetml/2006/main" count="1462" uniqueCount="635">
  <si>
    <t>Підвищення професійного рівня працівників культури області</t>
  </si>
  <si>
    <t>Проведення наукової-практичної конференції: «Інфраструктура закладів культури: стан, тенденції розвитку в умовах децентралізації».</t>
  </si>
  <si>
    <t>Вінницький обласний навчально-методичний центр галузі культури, мистецтв та туризму</t>
  </si>
  <si>
    <t>Виплата щорічних стипендій облдержадміністрації та обласної Ради:</t>
  </si>
  <si>
    <t>Моральна та матеріальна підтримка митців та творчих працівників області.</t>
  </si>
  <si>
    <t xml:space="preserve">  - митцям галузі культури;</t>
  </si>
  <si>
    <t xml:space="preserve">  - письменникам Вінниччини;  </t>
  </si>
  <si>
    <t xml:space="preserve">  - кращим студентам вищих мистецьких навчальних закладів. </t>
  </si>
  <si>
    <t>Виплата щорічних премій:</t>
  </si>
  <si>
    <t>-  імені М.  Коцюбинського;</t>
  </si>
  <si>
    <t>- імені  С. Руданського;</t>
  </si>
  <si>
    <t>- імені М. Леонтовича</t>
  </si>
  <si>
    <t>Вшанування пам’яті видатних земляків та популяризація їх творчості.</t>
  </si>
  <si>
    <t>Дольова участь в будівництві житла для працівників культури</t>
  </si>
  <si>
    <t>Залучення висококваліфікова-них митців  до розвитку культури Вінницької області та їх матеріальна підтримка</t>
  </si>
  <si>
    <t>Для проведення масових заходівта відображення їх в  ЗМІ, соціальних мережах, звітах про роботу</t>
  </si>
  <si>
    <t>Придбання музичних інструментів та концертних костюмів для творчих колективів філармонії (200,0 тис. грн. щороку)</t>
  </si>
  <si>
    <t>Здійснення оправи бібліотечного фонду, виготовлення рекламної продукції (по 10,0 щорічно)</t>
  </si>
  <si>
    <t>виданнями обласного методичного центру  (по 5 тис. грн. щорічно)</t>
  </si>
  <si>
    <t>Проведення концертів провідних творчих колективів обласної філармонії в рамках Мистецького проекту “Майстри сцени  – сільській та учнівській молоді” (15,0 тис. грн. щорічно)</t>
  </si>
  <si>
    <t xml:space="preserve"> ім. П.І. Чайковського та Н.Ф. фон Мекк та рганної музики «Музика в монастирських мурах»; (200,0 тис. грн. щорічно)</t>
  </si>
  <si>
    <t>«Vinnytsia Jazz Fest»; (100,0 тис. щорічно)</t>
  </si>
  <si>
    <t>Всеукраїнського фестивалю «Хорові асамблеї Леонтовича»(50,0 тис. щорічно)</t>
  </si>
  <si>
    <t>Вінницький обласний український академічний музично-драматичний театр ім. М.Садовського</t>
  </si>
  <si>
    <t>Всього по програмі</t>
  </si>
  <si>
    <t>Управління культури і мистецтв, Департамент містобудування ти архітектури Вінницької облдержадміністрації; Вінницький обласний український академічний музично-драматичний театр ім. М.Садовського</t>
  </si>
  <si>
    <t>Управління культури і мистецтв, Департамент містобудування ти архітектури Вінницької облдержадміністрації, академічний обласний театр ляльок</t>
  </si>
  <si>
    <t>Управління культури і мистецтв, Департамент містобудування ти архітектури Вінницької облдержадміністрації</t>
  </si>
  <si>
    <t>Управління культури і мистецтв, Департамент містобудування ти архітектури Вінницької облдержадміністрації; Бібліотека для юнацтва</t>
  </si>
  <si>
    <t>2018   2019</t>
  </si>
  <si>
    <t>6 000,0</t>
  </si>
  <si>
    <t>Управління культури і мистецтв облдержадміністраціїВінницький обласний художній музей</t>
  </si>
  <si>
    <t>Управління культури і мистецтв облдержадміністрації Вінницький обласний художній музей</t>
  </si>
  <si>
    <t>Управління культури і мистецтв облдержадміністрації, Вінницьке училище культури і мистецтв ім. М.Д. Леонтовича</t>
  </si>
  <si>
    <t>Виготовлення проектно-кошторисної документації та реконструкція внутрішнього двору училища:</t>
  </si>
  <si>
    <t>Виготовлення проектно-кошторисної документації та капітальний ремонт фасаду училища (утеплення):</t>
  </si>
  <si>
    <t>Разом</t>
  </si>
  <si>
    <t>Управління культури і мистецтв облдержадміністрації;</t>
  </si>
  <si>
    <t>Управління культури і мистецтв облдержадміністрації Вінницька обласна філармонія</t>
  </si>
  <si>
    <t>Створення та модернізація web-сайтів закладів культури</t>
  </si>
  <si>
    <t>Управління культури і мистецтва облдержадміністрації, заклади культури обласного підпорядкування</t>
  </si>
  <si>
    <t>обласна наукова бібліотека                       ім. К.Тімірязєва, бібліотека  для дітей ім. І.Я.Франка, бібліотека для юнацтва</t>
  </si>
  <si>
    <t>Управління культури і мистецтв облдержадміністрації, Вінницький обласний краєзнавчий музей</t>
  </si>
  <si>
    <t>Управління у справах преси та інформації,  культури і туризму облдержадміністрації,</t>
  </si>
  <si>
    <t>Управління культури і туризму облдержадміністрації, бібліотека  ім.К.А.Тімірязєва,  для дітей ім.І.Франка, бібліотека для юнацтва</t>
  </si>
  <si>
    <t xml:space="preserve">Видання рекламнихта тиматичних буклетів до річниці оборони Буші </t>
  </si>
  <si>
    <t>2018,2020,2022</t>
  </si>
  <si>
    <t>Х. Забезпечення реалізації кадрової політики в галузі культури, соціальний захист та підтримка творчих працівників</t>
  </si>
  <si>
    <t>Прогнозні обсяги фінансових ресурсів по роках</t>
  </si>
  <si>
    <t>Роки</t>
  </si>
  <si>
    <t>Усього</t>
  </si>
  <si>
    <t>У тому числі за джерелами надходження</t>
  </si>
  <si>
    <t>Обласний бюджет</t>
  </si>
  <si>
    <t>Інші</t>
  </si>
  <si>
    <t>Управління культури і мистецтва облдержадміністрації,бібліотека                       ім. К.Тімірязєва, бібліотека  для дітей ім. І.Я.Франка, бібліотека для юнацтва</t>
  </si>
  <si>
    <t>Розділ І. Бібліотечна справа. Посилення ролі бібліотек як інформаційних центрів області</t>
  </si>
  <si>
    <t xml:space="preserve">Забезпечення безкоштовного надходження   до обласної універсальної наукової бібліотеки ім. К.А.Тімірязєва обов’язкового примірника документів, що виготовляються місцевими видавництвами </t>
  </si>
  <si>
    <t xml:space="preserve">Проведення науково-дослідницької роботи з питань формування, використання та збереження бібліотечного  фонду </t>
  </si>
  <si>
    <t>Сприяння виданню книг місцевих літераторів для комплектування бібліотек області</t>
  </si>
  <si>
    <t>Управління культури і мистецтв ОДА, обласна бібліотека для юнацтва</t>
  </si>
  <si>
    <t>Управління культури і мистецтв Вінницької облдержадміністрації, Вінницький обласний краєзнавчий музей</t>
  </si>
  <si>
    <t>Управління культури і мистецтв ОДА, Вінницька обласна філармонія</t>
  </si>
  <si>
    <t>Орієнтовне фінансування (тис.грн.) в рік</t>
  </si>
  <si>
    <t>Управління культури і мистецтв Вінницької облдержадміністрації.Вінницький обласний краєзнавчий музей</t>
  </si>
  <si>
    <t>Організація і проведення науково-практичної конференції до 100-річчя Вінницького обласного краєзнавчого музею.За матеріалами конференції видання наукового збірника.</t>
  </si>
  <si>
    <t>Проведення концертів провідних творчих колективів обласної філармонії в рамках Мистецького проекту “Майстри сцени  – сільській та учнівській молоді”</t>
  </si>
  <si>
    <t>Завершення формування  симфонічного оркестру обласної філармонії. Виділення 21 додаткової штатної одиниці</t>
  </si>
  <si>
    <t>Всеукраїнського фестивалю «Хорові асамблеї Леонтовича»</t>
  </si>
  <si>
    <t>Управління культури і мистецтв облдержадміністрації, обласний центр народної творчості</t>
  </si>
  <si>
    <t>Управління культури і мистецтв облдержадміністрації, обласний центр народної творчості, відділи (сектори)  культури і туризму райдержадміністрацій</t>
  </si>
  <si>
    <t>2019, 2021</t>
  </si>
  <si>
    <t xml:space="preserve">молодіжний етно-фестиваль «Калинові мости» </t>
  </si>
  <si>
    <t>Управління культури і мистецтвоблдержадміністрації, Тульчинське училище культури, обласний центр народної творчості</t>
  </si>
  <si>
    <t>всього</t>
  </si>
  <si>
    <t>Управління культури і мистецтв облдержадміністрації, обласний центр народної творчості, відділи (сектори)  культури і туризму райдержадміністрацій, міських рад міст обласного значення</t>
  </si>
  <si>
    <t>Управління культури і мистецтв облдержадміністрації, обласний центр народної творчості, відділи (сектори)  культури і туризму райдержадміністрацій (ОТГ),</t>
  </si>
  <si>
    <t>Управління культури і мистецтв облдержадміністрації, комісія з відбору проектів, виконавці проекту</t>
  </si>
  <si>
    <t>Управління культури і мистецтв облдержадміністрації, обласний центр культурних ініціатив</t>
  </si>
  <si>
    <t>Управління культури і мистецтвоблдержадміністрації, Вінницьке училище культури і мистецтв ім. М.Д. Леонтовича</t>
  </si>
  <si>
    <t xml:space="preserve">Відзначення 60-річчя з дня заснування Вінницького училища культури і мистецтвім. М.Д. Леонтовича </t>
  </si>
  <si>
    <t>Управління культури і мистецтв облдержадміністрації, Вінницьке училище культури і мистецтв ім. М.Д. Леонтовича, Тульчинське училище культури</t>
  </si>
  <si>
    <t>Підтримка громадських ініціатив (за проектами)"Бюджет участі"</t>
  </si>
  <si>
    <t>Міжнародний фестиваль OPERAFEST TULCHYN</t>
  </si>
  <si>
    <t xml:space="preserve">  - конкурс «Подільська  весна», "Подільський оберіг";</t>
  </si>
  <si>
    <t xml:space="preserve"> - мистецький проект «Молоді виконавці Вінниччини» (виїзні концерти);</t>
  </si>
  <si>
    <t xml:space="preserve">Підвищення учнівського професійного рівня  </t>
  </si>
  <si>
    <t>Збереження та розвиток національних традицій, виявлення та підтримка молдодих талантів, підвищення викладацького рівня</t>
  </si>
  <si>
    <t>Вітання ветеранів, випупускників, працівників та студентів училища.</t>
  </si>
  <si>
    <t>Всеукраїнський фестиваль CONTEMPORARY MUSIC DAYS IN VINNYTSIA</t>
  </si>
  <si>
    <t>Міжнародний фестиваль VINNYTSIA JAZZFEST</t>
  </si>
  <si>
    <t>Міжнародний фестиваль WORLD MUSIC NIGHT</t>
  </si>
  <si>
    <t>Фестиваль «LEONTOVICH MUSICFEST» у Марківці</t>
  </si>
  <si>
    <t>Проект «Малі міста – великі враження» (по Палацах Вінницької області)</t>
  </si>
  <si>
    <t>Академія культурного лідера – підготовка ТОП – менеджерів для ОТГ та малих міст (в рамках Державної програми Академія культурного лідера</t>
  </si>
  <si>
    <t>Фестиваль сучасного мистецтва «Червоний квадрат»</t>
  </si>
  <si>
    <t>Оперні вечори в палаці Потоцьких</t>
  </si>
  <si>
    <t>Академія оперної майстерності</t>
  </si>
  <si>
    <t>2018-2023</t>
  </si>
  <si>
    <t>2018-2024</t>
  </si>
  <si>
    <t>2018-2025</t>
  </si>
  <si>
    <t xml:space="preserve"> Створення вистав та інших творів театрального мистецтва ( 4 театральні постановки в рік) </t>
  </si>
  <si>
    <t>Стежками Леонтовича</t>
  </si>
  <si>
    <t>Смачна Вінниччина</t>
  </si>
  <si>
    <t>Шляхи Потоцьких</t>
  </si>
  <si>
    <t xml:space="preserve">Розробка культурних маршрутів:
</t>
  </si>
  <si>
    <t>2018, 2019</t>
  </si>
  <si>
    <t>Управління культури і мистецтв облдержадміністрації, (заклади культури)</t>
  </si>
  <si>
    <t>Назва заходу</t>
  </si>
  <si>
    <t>Термін виконання</t>
  </si>
  <si>
    <t>Відповідальні виконавці</t>
  </si>
  <si>
    <t>Орієнтовне фінансування (тис.грн.)</t>
  </si>
  <si>
    <t xml:space="preserve">Джерела фінансування </t>
  </si>
  <si>
    <t>Очікуваний результат</t>
  </si>
  <si>
    <t xml:space="preserve">Державний бюджет </t>
  </si>
  <si>
    <t xml:space="preserve">Обласний бюджет </t>
  </si>
  <si>
    <t xml:space="preserve">Місцевий бюджет </t>
  </si>
  <si>
    <t xml:space="preserve">Інші </t>
  </si>
  <si>
    <t>І.  Розвиток мережі закладів культури. Організація матеріально-технічного забезпечення.</t>
  </si>
  <si>
    <t xml:space="preserve"> Капітальний ремонт і реконструкція приміщень закладів культури</t>
  </si>
  <si>
    <t>Утеплення фасаду будівлі філармонії відповідно до обласної програми енергозбереження</t>
  </si>
  <si>
    <t>Вінницька обласна філармонія</t>
  </si>
  <si>
    <t xml:space="preserve">1,500, 0 </t>
  </si>
  <si>
    <t xml:space="preserve">1,000,0 </t>
  </si>
  <si>
    <t>Економія енергоносіїв, забезпечення температурного режиму відповідно до санітарних норм</t>
  </si>
  <si>
    <t>Реконструкція концертної зали філармонії</t>
  </si>
  <si>
    <t>Зручне розташування глядацьких місць у концертній залі</t>
  </si>
  <si>
    <t>Продовження ремонтно-реставраційних робіт приміщення внутрішнього інтер’єру Вінницького обласного українського академічного музично-драматичного театру       ім. М.Садовського, визначивши ці заходи , як пріоритетні:</t>
  </si>
  <si>
    <t>- реконструкція системи кондиціювання та вентиляції глядацької зали</t>
  </si>
  <si>
    <t>- капітальний ремонт глядацької зали</t>
  </si>
  <si>
    <t>- капітальний ремонт паркетних підлог</t>
  </si>
  <si>
    <t>2018-2020</t>
  </si>
  <si>
    <t>Створення умов для розвитку культурного простору Вінниччини та організації дозвілля мешканців області, міста</t>
  </si>
  <si>
    <t>Придбання  автотранспорту (автобус)</t>
  </si>
  <si>
    <t>Управління культури і мистецтв, академічний обласний театр ляльок</t>
  </si>
  <si>
    <t>Підвищення  якісного рівня  обслуговування  жителів області, дотримання міжнародних норм перевезення пасажирів за межами України</t>
  </si>
  <si>
    <t>Виготовлення проектно-кошторисної документації для прибудови ліфтової шахти зі двору ОУНБ ім. К.А. Тімірязєва: облаштування дворової частини для осіб з обмеженими  фізичними можливостями( гігієнічна зона)</t>
  </si>
  <si>
    <t>Управління культури і мистецтв облдержадміністрації</t>
  </si>
  <si>
    <t>Створення умов для обслуговування  людей з особливими потребами, надання вільного доступу до інформації</t>
  </si>
  <si>
    <t>Здійснення:- встановлення ліфтової шахти  з  внутрішнього двору приміщення  обласної  наукової бібліотеки   ім.К.А.Тімірязєва для  забезпечення безперешкодного пересування  осіб з обмеженими  фізичними можливостями</t>
  </si>
  <si>
    <t>2019-2022</t>
  </si>
  <si>
    <t>25 000,0</t>
  </si>
  <si>
    <t>Проведення капітального ремонту:</t>
  </si>
  <si>
    <t>-  систем пожежогасіння ОУНБ ім. К.А. Тімірязєва;</t>
  </si>
  <si>
    <t>-системи опалення  ОУНБ  ім. К.А. Тімірязєва;</t>
  </si>
  <si>
    <t>2018 - 2022</t>
  </si>
  <si>
    <t>облдержадміністрації</t>
  </si>
  <si>
    <t>обласна наукова бібліотека  ім.К.А.Тімірязєва</t>
  </si>
  <si>
    <t>Покращення умов праці та надання послуг</t>
  </si>
  <si>
    <t xml:space="preserve">Управління культури і мистецтва </t>
  </si>
  <si>
    <t>облдержадміністрації,  обласна наукова бібліотека                       ім. К.Тімірязєва</t>
  </si>
  <si>
    <t>Реконструкція та добудова фондового приміщення бібліотеки по вул.</t>
  </si>
  <si>
    <t>Л. Толстого, 22</t>
  </si>
  <si>
    <t>Збільшення корисної площі для зберігання бібліотечних фондів</t>
  </si>
  <si>
    <t>Проведення утеплення приміщення Вінницького обласного навчально-методичного центру галузі культури, мистецтв та туризму</t>
  </si>
  <si>
    <t>Навчально-методичний центр</t>
  </si>
  <si>
    <t>Покращення технічного стану будівлі, забезпечення норм життєдіяльності слухачів підвищення кваліфікації.</t>
  </si>
  <si>
    <t>Капітальний ремонт музеїв заповідника: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</si>
  <si>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музей археології;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</si>
  <si>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музей народних ремесел.</t>
    </r>
  </si>
  <si>
    <t>2018-2022</t>
  </si>
  <si>
    <t>Адміністрація ДІКЗ «Буша»</t>
  </si>
  <si>
    <t>Дотримання чинного законодавства у сфері охорони культурної спадщини, захист  об’єктів культурної спадщини  в результаті проведених будівельних, земляних та інших робіт</t>
  </si>
  <si>
    <t>Капітальний ремонт з надбудовою мансардного поверху частини будівлі Вінницького обласного краєзнавчого музею по вул. Соборній, 19, м. Вінниця</t>
  </si>
  <si>
    <t>2018-2019 рр.</t>
  </si>
  <si>
    <t>Департамент будівництва, містобудування та архітектури</t>
  </si>
  <si>
    <t>Вінницької обласної державної адміністрації</t>
  </si>
  <si>
    <t>16 000,0</t>
  </si>
  <si>
    <t>Модернізація фондосховищ Вінницького обласного краєзнавчого музею по                     вул. Соборній, 19, м. Вінниця</t>
  </si>
  <si>
    <t>Управління культури і мистецтв Вінницької облдержадміністрації.</t>
  </si>
  <si>
    <t>Вінницький обласний краєзнавчий музей</t>
  </si>
  <si>
    <t>2 400,0</t>
  </si>
  <si>
    <t>Облаштування вводу 380Вх40кВт Вінницького обласного краєзнавчого музею по вул. Монастирській</t>
  </si>
  <si>
    <t>Реконструкція господарського двору Вінницького обласного краєзнавчого музею по вул. Соборній, 19, м. Вінниця</t>
  </si>
  <si>
    <t>2018-2020 рр.</t>
  </si>
  <si>
    <t>Реставрація з пристосуванням підземної споруди (нововиявлених приміщень) Вінницького обласного краєзнавчого музею, пам’ятки архітектури національного значення (охоронний №54/3), по вул. Соборній, 19, м. Вінниця</t>
  </si>
  <si>
    <t>Капітальний ремонт приміщень музею «Битва під Батогом» (філії ВОКМ) та створення нової експозиції, с. Четвертинівка Тростянецького р-ну</t>
  </si>
  <si>
    <t>Завершення робіт з пристосування залишків ставки «Вервольф» для Історико-меморіального комплексу пам’яті жертв нацизму (філії ВОКМ), смт Стрижавка Вінницького району</t>
  </si>
  <si>
    <t xml:space="preserve">Вінницької обласної державної адміністрації </t>
  </si>
  <si>
    <t>Управління культури і мистецтв</t>
  </si>
  <si>
    <t xml:space="preserve">Виготовлення проектно-кошторисної документації на заміну систем  водо- та теплопостачання. </t>
  </si>
  <si>
    <t>100 ,0</t>
  </si>
  <si>
    <t>Покращення технічного стану будівлі</t>
  </si>
  <si>
    <t>Здійснення капітального ремонту труб водо- та теплопостачання.</t>
  </si>
  <si>
    <t>2019 -</t>
  </si>
  <si>
    <t>Виготовлення проектно-кошторисної документації на капітальний ремонт експозиційних залів та службових приміщень Вінницького обласного художнього музею.</t>
  </si>
  <si>
    <t xml:space="preserve">Капітальний ремонт експозиційних залів та службових приміщень Вінницького обласного художнього музею. </t>
  </si>
  <si>
    <t>2020-2022</t>
  </si>
  <si>
    <t>Капітальний ремонт:</t>
  </si>
  <si>
    <t xml:space="preserve">  - сцени у великій залі (заміна підлоги);</t>
  </si>
  <si>
    <t xml:space="preserve">  - санвузла на 4 поверсі навчального корпусу;</t>
  </si>
  <si>
    <t xml:space="preserve">  - центрального входу в училище (сходи);</t>
  </si>
  <si>
    <t>облдержадміністрації, Вінницьке училище культури і мистецтв ім. М.Д. Леонтовича</t>
  </si>
  <si>
    <t>Утеплення фасаду училища</t>
  </si>
  <si>
    <t xml:space="preserve">(спортивної зали) </t>
  </si>
  <si>
    <t>2018-2021</t>
  </si>
  <si>
    <t>Забезпечення додаткового концертного майданчику</t>
  </si>
  <si>
    <t>Ремонт коридорів  І поверху училища</t>
  </si>
  <si>
    <t xml:space="preserve">Будівництво гаража </t>
  </si>
  <si>
    <t>для автобуса</t>
  </si>
  <si>
    <t>1 040,0</t>
  </si>
  <si>
    <t xml:space="preserve">  -  навчальних класів;</t>
  </si>
  <si>
    <t xml:space="preserve">  - гуртожитку;</t>
  </si>
  <si>
    <t xml:space="preserve">  - гаражів;</t>
  </si>
  <si>
    <t>2019-2020 р.</t>
  </si>
  <si>
    <t>5 000,0</t>
  </si>
  <si>
    <t>Добудова репетиційних залів над фойє</t>
  </si>
  <si>
    <t xml:space="preserve">1 200,0  </t>
  </si>
  <si>
    <t>Заміна мереж теплопостачання та каналізації у навчальному корпусі та гуртожитку</t>
  </si>
  <si>
    <t xml:space="preserve">2 000,0 </t>
  </si>
  <si>
    <t>Придбання другого поверху приміщення ОЦНТ для виставкової діяльності та  творчих майстерень.</t>
  </si>
  <si>
    <t>облдержадміністрації, обласний центр народної творчості</t>
  </si>
  <si>
    <t>Розширення площі для проведення виставок народного мистецтва</t>
  </si>
  <si>
    <t>Придбання мікроавтобуса</t>
  </si>
  <si>
    <t xml:space="preserve">Здійснення реконструкції та ремонт приміщень під  студентський гуртожиток Тульчинського училища культури  </t>
  </si>
  <si>
    <t>Тульчинське училище культури</t>
  </si>
  <si>
    <t xml:space="preserve">Забезпечення житлом студентів Тульчинського училища культури (80 місць)  </t>
  </si>
  <si>
    <t>Заміна даху   основного навчального корпусу Тульчинського училища культури  (вул.М.Леонтовича)</t>
  </si>
  <si>
    <t>Оновлення та зміцнення даху будівлі</t>
  </si>
  <si>
    <t>Капітальний ремонт фасаду основного навчального корпусу Тульчинського училища культури  (вул.М.Леонтовича)</t>
  </si>
  <si>
    <t>Оновлення зовнішнього вигляду будівлі, навчального закладу</t>
  </si>
  <si>
    <t>Капітальний ремонт навчальних аудиторій основного корпусу Тульчинського училища культури (вул.М.Леонтовича)</t>
  </si>
  <si>
    <t>Покращення аудиторій  навчального закладу</t>
  </si>
  <si>
    <t>Виготовлення проектно-кошторисної документації на капітальний ремонт покрівлі, фасаду та навчальних аудиторій  основного корпусу Тульчинського училища культури</t>
  </si>
  <si>
    <t>Забезпечення ведення капремонтних робіт</t>
  </si>
  <si>
    <t>Модернізація системи опалення</t>
  </si>
  <si>
    <t>Економне та раціонально використання енергоносіїв</t>
  </si>
  <si>
    <t>Реконструкція та капітальний ремонт будівлі та внутрішніх приміщень</t>
  </si>
  <si>
    <t>Забезпечення належних умов праці  та надійності безпеки експлуатації будівлі</t>
  </si>
  <si>
    <t xml:space="preserve">ІІ. Модернізація і технічне переоснащення закладів культури </t>
  </si>
  <si>
    <t>2018-2022 рр.</t>
  </si>
  <si>
    <t>Забезпечення музичними інструментами симфонічного оркестру, оркестру “Арката”, оркестру ансамблю “Поділля”, квартету Експромт”; забезпечення артистів сценічним одягом та виготовлення костюмів для нових концертних постановок</t>
  </si>
  <si>
    <t>Виготовлення одягу сцени</t>
  </si>
  <si>
    <t>Оновлення концертної зали, розширення можливостей концертного оформлення</t>
  </si>
  <si>
    <t xml:space="preserve">Придбання комп’ютерної техніки та програмного забезпечення </t>
  </si>
  <si>
    <t>Забезпечення відділів сучасною технікою та  ліцензійним програмним забезпеченням</t>
  </si>
  <si>
    <t xml:space="preserve">Придбання стаціонарного відео проектора </t>
  </si>
  <si>
    <t>Розширення технічних можливостей для залучення нових форм популяризації національного та світового класичного мистецтва</t>
  </si>
  <si>
    <t xml:space="preserve">Доукомплектування звукового обладнання та освітлювальної апаратури концертної зали,  придбання цифрового мікшерного пальта, комплекту пересувного концертного освітлення </t>
  </si>
  <si>
    <t>Приведення технічного оснащення у відповідність до  сучасних технічних вимог</t>
  </si>
  <si>
    <t>Придбання  звукопідсилювальної та освітлювальної апаратури</t>
  </si>
  <si>
    <t>Управління культури і мистецтв,  академічний обласний театр ляльок</t>
  </si>
  <si>
    <t>Введення в експлуатацію  нового приміщення театру ляльок на 250 місць.</t>
  </si>
  <si>
    <t xml:space="preserve">Підвищення  якісного рівня  театральних постановок </t>
  </si>
  <si>
    <t>Придбання меблів</t>
  </si>
  <si>
    <t>Введення в експлуатацію  нового приміщення театру ляльок на 250 місць</t>
  </si>
  <si>
    <t>Підвищення  якісного рівня  обслуговування глядачів</t>
  </si>
  <si>
    <t>Придбання комп’ютерної техніки та програмного забезпечення для закладів культури</t>
  </si>
  <si>
    <t>Управління культури і туризму облдержадміністрації, райдержадміністрації,</t>
  </si>
  <si>
    <t>Модернізація виробничих процесів, поліпшення  якісного рівня створення культурно – мис-тецького продукту, придбання 210 один.  комп’ютерів</t>
  </si>
  <si>
    <t>2018-2019</t>
  </si>
  <si>
    <t>Управління культури і мистецтв облдержадміністрації, обласна  бібліотека  для дітей ім. І.Я.Франка</t>
  </si>
  <si>
    <t>Придбання сучасного технічного оснащення  (проектор,  професійний фотоапарат, багатофункціональні пристрої)</t>
  </si>
  <si>
    <t>Продовження роботи з підключення сільських, селищних та міських бібліотек</t>
  </si>
  <si>
    <t xml:space="preserve">Управління культури і мистецтв </t>
  </si>
  <si>
    <t>облдержадміністрації, райдержадміністрації,  обласна наукова бібліотека                       ім. К.Тімірязєва</t>
  </si>
  <si>
    <t>Надання вільного доступу до світових інформаційних ресурсів</t>
  </si>
  <si>
    <t>Придбання сучасного технічного оснащення для оцифровування рідкісних і цінних  видань</t>
  </si>
  <si>
    <t>Дотримання чинного законо-давства, збереження документів, що входять до націо-нального культур-ного надбання,  шляхом переве-дення  на електрон-ні носії</t>
  </si>
  <si>
    <t xml:space="preserve"> Якісне представ-лення  бібліотеки та регіону у світовому  інформаційному просторі</t>
  </si>
  <si>
    <t>2018-</t>
  </si>
  <si>
    <t xml:space="preserve">Придбання спеціа-лізованого обладнання для фондосховищ і технічних засобів для належного збереження експонатів                 </t>
  </si>
  <si>
    <t>Управління культури і мистецтв облдержадміністрації, адміністрація ДІКЗ «Буша»</t>
  </si>
  <si>
    <t xml:space="preserve"> Поліпшення обліку музейних фондів та покращення результатів науково - дослідної роботи</t>
  </si>
  <si>
    <t xml:space="preserve">Придбання комп’ютерної, мультимедійної та звукопідсилюючої апаратури. </t>
  </si>
  <si>
    <t>Придбання автотранспорту, основних засобів та обладнання.</t>
  </si>
  <si>
    <t>Забезпечення структурних підрозділів музейним обладнання та офісними меблями.</t>
  </si>
  <si>
    <t>Забезпечення новим обладнанням, звуковою, відео- та освітлювальною  апаратурою</t>
  </si>
  <si>
    <t>2021 - 2022</t>
  </si>
  <si>
    <t>Управління культури і мистецтв облдержадміністрації,</t>
  </si>
  <si>
    <t xml:space="preserve">Вінницький обласний художній музей </t>
  </si>
  <si>
    <t xml:space="preserve">Підвищення рівня розвитку  закладу, організації культурно-мистецького обслуговування  </t>
  </si>
  <si>
    <t>Придбання комп’ютерної техніки та програмного забезпечення</t>
  </si>
  <si>
    <t>Модернізація виробничих процесів, поліпшення  якісного рівня створення культурно – мистецького продукту</t>
  </si>
  <si>
    <t xml:space="preserve">Модернізація web-сайту </t>
  </si>
  <si>
    <t>2018 -2022</t>
  </si>
  <si>
    <t xml:space="preserve"> Якісне представ-лення  музею та регіону у світовому  інформаційному просторі</t>
  </si>
  <si>
    <t xml:space="preserve">Забезпечення проведення термінової реставрації і консервації музейних предметів: </t>
  </si>
  <si>
    <t>2018</t>
  </si>
  <si>
    <t>Управління культури і мистецтв Вінницький обласний художній музей</t>
  </si>
  <si>
    <t>200 ,0</t>
  </si>
  <si>
    <t xml:space="preserve">Вивчення, дослідження, популяризація музейних колекцій, доповнення  експозиції унікальними предметами </t>
  </si>
  <si>
    <t>Придбання спеціалізованого обладнання для фондосховищ і технічних засобів для належного збереження експонатів                      (систем для підтримки та замірювання температурно -вологісного режиму)</t>
  </si>
  <si>
    <t>Дотримання чин-ного законодавства у музейній справі, поліпшення обліку музейних фондів та покращення результатів науково - дослідної роботи</t>
  </si>
  <si>
    <t>Оновлення бібліотеки Тульчинського училища культури  комп’ютерною технікою та програмним забезпеченням</t>
  </si>
  <si>
    <t>Управління культури і мистецтв облдержадміністрації, Тульчинське училище культури</t>
  </si>
  <si>
    <t>Забезпечення навчально-виробничого процесу, модернізація устаткування, організація сучасного бібліотечного простору в навчальному закладі.</t>
  </si>
  <si>
    <t>Придбання комплекту одягу сцени актової зали та крісел</t>
  </si>
  <si>
    <t>Покращення  естетичного вигляду приміщення  навчального корпусу, його осучаснення</t>
  </si>
  <si>
    <t>Оновлення комп’ютерної та кіно-відео техніки  в навчальних кабінетах з метою зміцнення та осучаснення матеріально-технічної бази</t>
  </si>
  <si>
    <t xml:space="preserve">Забезпечення навчально-виробничого процесу сучасним обладнанням </t>
  </si>
  <si>
    <t>Придбання підручників для поповнення бібліотечного фонду</t>
  </si>
  <si>
    <t>Забезпечення пожежно-сторожової сигналізації</t>
  </si>
  <si>
    <t>облдержадміністрації,</t>
  </si>
  <si>
    <t>центр кіномистецтва та культури «Кіно Поділля»</t>
  </si>
  <si>
    <t>Забезпечення належної охорони та збереження майна</t>
  </si>
  <si>
    <t xml:space="preserve">ІІІ. Охорона культурної спадщини. </t>
  </si>
  <si>
    <t>Забезпечення реалізації державної пам’яткоохоронної та музейної політики</t>
  </si>
  <si>
    <t xml:space="preserve">Продовження дослідження пам’яток Трипільської культури на території с. Буша </t>
  </si>
  <si>
    <t>Облдержадміністрації,</t>
  </si>
  <si>
    <t>Проведення науково-практичних конференцій та видання однойменних ілюстрованих збірників</t>
  </si>
  <si>
    <t>Управління культури і мистецтв облдержадміністрації, Адміністрація ДІКЗ «»Буша</t>
  </si>
  <si>
    <t>Вивчення істо-ричного минулого, створення конкурентноспро-можного туристич-ного продукту</t>
  </si>
  <si>
    <t xml:space="preserve">Повна реекспозиція та модернізація експозиції Вінницького обласного краєзнавчого музею </t>
  </si>
  <si>
    <t>Часткова реконструкція дерев’яних будівель на місцях виявлених залишків фундаментів на території Історико-меморіального комплексу пам’яті жертв нацизму (філії ВОКМ)</t>
  </si>
  <si>
    <t xml:space="preserve">Рятівні археологічні дослідження могильника черняхівської культури біля с. Животівка Оратівського району </t>
  </si>
  <si>
    <t>Проведення археологічних досліджень території, де відбулася Батозька битва 1652 р. та знаходилось поселення X-XVII ст. (поблизу с. Четвертинівка Тростянецького р-ну)</t>
  </si>
  <si>
    <t>Забезпечення проведення термінової реставрації, консервації і експертизи музейних предметів</t>
  </si>
  <si>
    <t xml:space="preserve"> Комплектування музейної колекції. Виготовлення копій археологічних коштовностей</t>
  </si>
  <si>
    <t xml:space="preserve">Виготовлення копій військових обладунків і озброєння для музею «Битва під Батогом» (філії ВОКМ) – драгунський шолом-шишак, кіраса, наручі-карваші, палаш, шпага, шабля польсько-угорського типу, ґнотовий мушкет, мисюрка,  лук, кольчуга </t>
  </si>
  <si>
    <t>Організація і проведення науково-практичної конференції до 100-річчя Вінницького обласного краєзнавчого музею.</t>
  </si>
  <si>
    <t>За матеріалами конференції видання наукового збірника.</t>
  </si>
  <si>
    <t xml:space="preserve">Організація і проведення міжнародної науково-практичної конференції  «Українська революція на теренах Східного Поділля у 1917-1921 рр.». </t>
  </si>
  <si>
    <t>Створення музеїв:</t>
  </si>
  <si>
    <t xml:space="preserve">-  музею В. А. Тропініна  (с.Кукавка Могилів-     Подільського району); </t>
  </si>
  <si>
    <t>-  музею родини Чебикіних у    м. Гайсин;</t>
  </si>
  <si>
    <t xml:space="preserve">  -  музею народного мистецтва Поділля</t>
  </si>
  <si>
    <t>2018 – 2022</t>
  </si>
  <si>
    <t>2019-2021</t>
  </si>
  <si>
    <t>Управління культури і  мистецтв облдержадміністрації</t>
  </si>
  <si>
    <t xml:space="preserve">обласний художній музей, Гайсинська,  </t>
  </si>
  <si>
    <t xml:space="preserve">обласний краєзнавчий музей, обласний центр народної творчості </t>
  </si>
  <si>
    <t>Зміцнення економічної бази музеїв за рахунок збільшення доходів від екскурсій та виставкових заходів</t>
  </si>
  <si>
    <t>Створення умов для зберігання та презентації  кращих зразків народного мистецтва</t>
  </si>
  <si>
    <t>Проведення науково-практичних конференцій та видання  рекламних буклетів, каталогів, путівників про музей</t>
  </si>
  <si>
    <t>2018- 2022</t>
  </si>
  <si>
    <t xml:space="preserve">Вивчення істо-ричного минулого, створення конкурентноспро-можного туристи-ного продукту </t>
  </si>
  <si>
    <t>ІV. Бібліотечна справа. Посилення ролі бібліотек як інформаційних центрів області</t>
  </si>
  <si>
    <t>1. Комплектування фондів бібліотек області новою літературою:</t>
  </si>
  <si>
    <t xml:space="preserve">Управління культури і мистецтв облдержадміністрації, райдержадміністрації, міські ради міст обласного значення, ОУН Бім. К.А. Тімірязєвва, бібліотеки - об’єкти  спільної комунальної власності територіальних громад області  </t>
  </si>
  <si>
    <t>Підвищення  рівня освіченості  і культури, сприяння задоволенню навчальних, професійних, дозвіллєвих потреб   населення у соціально – економічному розвтку регіону</t>
  </si>
  <si>
    <t>- ОУНБ ім. К.А.Тімірязєва</t>
  </si>
  <si>
    <t>- обласна бібліотека для юнацтва;</t>
  </si>
  <si>
    <t>950,0</t>
  </si>
  <si>
    <t>- обласна бібліотека для дітей ім. І.Франка;</t>
  </si>
  <si>
    <t>995,0</t>
  </si>
  <si>
    <t>2.Періодичними виданнями:</t>
  </si>
  <si>
    <t xml:space="preserve">Управління культури і мистецтв облдерж-адміністрації, рай-держадміністрації, міські ради міст обласного значення, бібліотеки  - об’єкти  спільної комунальної власності територіальних громад області  </t>
  </si>
  <si>
    <t>Підвищення  рівня поінформованості, правового просвітництва мешканців територіальних громад, особливо у сільській місцевості</t>
  </si>
  <si>
    <t>ОУНБ ім. К.А.Тімірязєва;</t>
  </si>
  <si>
    <t>550,0</t>
  </si>
  <si>
    <t xml:space="preserve">3.Забезпечення безкоштовного надходження   до обласної універсальної наукової бібліотеки ім. К.А.Тімірязєва обов’язкового примірника документів, що виготовляються місцевими видавництвами </t>
  </si>
  <si>
    <t>Управління у справах преси та інформації,</t>
  </si>
  <si>
    <t>Дотримання чинного законодавства, формування в повному обсязі  репертуару місцевої видавничої продукції</t>
  </si>
  <si>
    <t xml:space="preserve">4. Проведення науково-дослідницької роботи з питань формування, використання та збереження бібліотечного  фонду </t>
  </si>
  <si>
    <t>Обласна наукова  бібліотека                          ім. К.А.Тімірязєва</t>
  </si>
  <si>
    <t>Раціональне вико-ристання коштів на поповнення бібліо-течного фонду, виявлення літера-тури з метою створення книж-кових колекцій</t>
  </si>
  <si>
    <t>5. Підготовка щорічних рекомендаційних списків періодичних видань з метою формування основного ядра фонду періодики в бібліотеках області</t>
  </si>
  <si>
    <t>Обласні наукова  бібліотека  ім.К.А.Тімірязєва,  для дітей ім. І.Я.Франка, бібліотека для юнацтва</t>
  </si>
  <si>
    <t>Створення у пуб-лічних бібліотеках оптимального ядра книжкового фонду та періодичних ви-дань із застосуван-ням наукової  рекомендаційної бібліографії</t>
  </si>
  <si>
    <t>6. Здійснення оправи документального фонду, в тому числі рідкісних і цінних видань</t>
  </si>
  <si>
    <t>Обласна наукова  бібліотека                           ім. К.А.Тімірязєва</t>
  </si>
  <si>
    <t>Збереження цінних  документів</t>
  </si>
  <si>
    <t xml:space="preserve"> Забезпечення бібліотеки бібліотечною технікою (формуляри читача, щоденники роботи, каталожні картки, книжкові формуляри) та обладнанням ( килимові покриття, меблі)</t>
  </si>
  <si>
    <t>Управління культури і туризму облдержадміністрації, обласна  бібліотека  для дітей ім. І.Я.Франка</t>
  </si>
  <si>
    <t>Забезпечення виробничого процесу. Створення комфорту та затишку в бібліотеці</t>
  </si>
  <si>
    <t xml:space="preserve">Забезпечення бібліотек області методично - бібліографічними та довідково-інформаційними </t>
  </si>
  <si>
    <t>Обласні наукова  бібліотека  ім.К.А.Тімірязєва,  для дітей ім.І.Франка, бібліотека для юнацтва</t>
  </si>
  <si>
    <t xml:space="preserve">Координація дій з метою  надання  методичної допомоги бібліотекам області та поліпшення якісного рівня бібліотечно-інформаційного обслуговування  населення </t>
  </si>
  <si>
    <t xml:space="preserve">9. Проведення  краєзнав-чих науково-практичних конференцій: </t>
  </si>
  <si>
    <t xml:space="preserve"> - «Стус»;</t>
  </si>
  <si>
    <t xml:space="preserve"> - «Усна історія як важлива складова краєзнавчої діяльності»;</t>
  </si>
  <si>
    <r>
      <t xml:space="preserve"> - </t>
    </r>
    <r>
      <rPr>
        <sz val="12.5"/>
        <color indexed="8"/>
        <rFont val="Times New Roman"/>
        <family val="1"/>
        <charset val="204"/>
      </rPr>
      <t>«Бібліотека в умовах сучасності і конструювання майбутнього»</t>
    </r>
  </si>
  <si>
    <t>Управління культури і мистецтва облдержадміністрації, обласна наукова  бібліотека                   ім. К.А.Тімірязєва</t>
  </si>
  <si>
    <t>Поглиблення наукових досліджень про регіон та використання їх результатів у практичній діяльності</t>
  </si>
  <si>
    <t>10. Сприяння виданню книг місцевих літераторів для комплектування бібліотек області</t>
  </si>
  <si>
    <t>Підтримка творчих спілок, талановитих авторів і майстрів народної творчості</t>
  </si>
  <si>
    <t xml:space="preserve">1. Заходи щодо сприяння </t>
  </si>
  <si>
    <t>збереженню і розвитку культури національних  меншин:</t>
  </si>
  <si>
    <t xml:space="preserve">  - обласне літературно-мистецьке свято ”Мови різні – душа одна”;</t>
  </si>
  <si>
    <t xml:space="preserve">  - науково-освітні Подільські Кирило-Мефодіївські читання</t>
  </si>
  <si>
    <t xml:space="preserve">Управління культури і </t>
  </si>
  <si>
    <t xml:space="preserve">мистецтва облдерж-адміністрації, відділи культури і туризму  райдержадміністрацій міські ради міст обласного значення, заклади культури - об’єкти спільної комунальної власності територіальних громад області </t>
  </si>
  <si>
    <t>Збереження і розвиток культури національних меншин, створення нових аматорських колективів національно – культурних товариств (25 один.)</t>
  </si>
  <si>
    <t>Комплектування фондів бібліотеки новими виданнями</t>
  </si>
  <si>
    <t>(2-3 тис. назв щорічно):</t>
  </si>
  <si>
    <t>Обласна бібліотека для юнацтва</t>
  </si>
  <si>
    <t>Підвищення  рівня освіченості  і культури, сприяння задоволенню навчальних, професійних, дозвіллєвих потреб   молоді</t>
  </si>
  <si>
    <t>Передплата періодичних видань для бібліотеки</t>
  </si>
  <si>
    <t>(50-100 назв газет, 150-250 назв журналів щорічно)</t>
  </si>
  <si>
    <t>Підвищення  рівня поінформованості молоді</t>
  </si>
  <si>
    <t>Збереження цінних  документів, підвищення іміджу закладу</t>
  </si>
  <si>
    <t xml:space="preserve">5. Забезпечення бібліотек області методично - бібліографічними та довідково-інформаційними </t>
  </si>
  <si>
    <t>Координація дій з метою  надання  методичної допомоги бібліотекам області та поліпшення якісного рівня бібліотечно-інформаційного обслуговування  молоді</t>
  </si>
  <si>
    <t>Організація обласних семінарів завідуючих районних дитячих бібліотек:</t>
  </si>
  <si>
    <t xml:space="preserve">  -  «Дитяча бібліотека – сучасні сфери – сучасні  послуги»;</t>
  </si>
  <si>
    <t xml:space="preserve">  - «Форми соціокультурної діяльності в контексті організації сімейного дозвілля»;</t>
  </si>
  <si>
    <t xml:space="preserve">  - «Дитяча бібліотека – необмежений простір для ініціативи і творчості бібліотекарів»</t>
  </si>
  <si>
    <t>Управління культури і мистецтв ОДА, обласна бібліотека ім. І.Я. Франка, районні дитячі бібліотеки</t>
  </si>
  <si>
    <t xml:space="preserve">V. Підтримка професійного мистецтва та культурних ініціатив </t>
  </si>
  <si>
    <t>2018 –</t>
  </si>
  <si>
    <t>2022 рр.</t>
  </si>
  <si>
    <t>Охоплення культурно-мистецьким обслуговуванням дітей шкільного віку, що проживають у сільській місцевості</t>
  </si>
  <si>
    <t>Завершення формування  симфонічного оркестру обласної філармонії. Виділення 21 додаткової штатної одиниці (16 — в 2018 р., 6 — в 2019 р.)</t>
  </si>
  <si>
    <t>Формування позитивного іміджу регіону в Україні та за кордоном, обмін культурно-мистецьким досвідом між професійними музикантами України та світу, популяризація національного та світового класичного музичного мистецтва</t>
  </si>
  <si>
    <t>Заходи до відзначення 90-річчя Вінниччини та 85-річчя філармонії</t>
  </si>
  <si>
    <t>Вивчення та збереження історії головної концертної організації області</t>
  </si>
  <si>
    <t xml:space="preserve">Організація і проведення міжнародних музичних фестивалів: </t>
  </si>
  <si>
    <t>2018-  2022 рр.</t>
  </si>
  <si>
    <t>Проведення постановочних робіт до вистави Сергія Лойка „Аеропорт” (присвяченого героїзму і мужності захисників Донецького аеропорту)</t>
  </si>
  <si>
    <t>Виховання національної свідомості, патріотизму</t>
  </si>
  <si>
    <t>Проведення  Міжнародного  фестивалю лялькових театрів «Подільська лялька»</t>
  </si>
  <si>
    <t>Управління культури і мистецтв облдержадміністрації, обласний академічний театр ляльок</t>
  </si>
  <si>
    <t>Підвищення якісного рівня мистецького обслуговування дітей, формування позитивного іміджу регіону</t>
  </si>
  <si>
    <t xml:space="preserve"> Відзначення 85-ї річниці  з дня утворення Вінницького академічного обласного театру ляльок </t>
  </si>
  <si>
    <t>Підвищення якісного  рівня репертуару, поліпшення мистецького обслуговування жителів області</t>
  </si>
  <si>
    <t xml:space="preserve">Участь Вінницького академічного обласного театру ляльок у міжнародних театральних фестивалях  та конкурсах за межами України </t>
  </si>
  <si>
    <t xml:space="preserve">Формування позитивного іміджу регіону, розширення міжнародних культурних зв’язків </t>
  </si>
  <si>
    <t xml:space="preserve"> Створення вистав та інших творів театрального мистецтва</t>
  </si>
  <si>
    <t>( 4 театральні</t>
  </si>
  <si>
    <t xml:space="preserve"> постановки в рік) </t>
  </si>
  <si>
    <t>Вінницький академічний обласний театр ляльок</t>
  </si>
  <si>
    <t>Розвиток театрального мистецтва Вінниччини, формування та задоволення потреб населення в театральному мистецтві.</t>
  </si>
  <si>
    <t>VI. Розвиток аматорського мистецтва та збереження нематеріальної культурної спадщини</t>
  </si>
  <si>
    <t xml:space="preserve">Проведення Всеукраїнського фестивалю майстрів народної творчості «Бушанська пектораль»  </t>
  </si>
  <si>
    <t xml:space="preserve">Управління культури і мистецтв облдержадміністрації, </t>
  </si>
  <si>
    <t>обласний центр народної творчості,</t>
  </si>
  <si>
    <t>адміністрація ДІКЗ «Буша»</t>
  </si>
  <si>
    <t>Збільшення кількості туристів, збереження та популяризація народного мистецтва</t>
  </si>
  <si>
    <t>Проведення Всеукраїнського пленеру скульпторів-каменотесів «Подільський оберіг»</t>
  </si>
  <si>
    <t>Розвиток подієвого туризму на Поділлі, популяризація каменотесного промислу.</t>
  </si>
  <si>
    <t>Відзначення 365-річчя Оборони Буші</t>
  </si>
  <si>
    <t>Популяризація заповідника «Буша»</t>
  </si>
  <si>
    <r>
      <t>Реалізація обласної культурно</t>
    </r>
    <r>
      <rPr>
        <b/>
        <sz val="12"/>
        <color indexed="8"/>
        <rFont val="Times New Roman"/>
        <family val="1"/>
        <charset val="204"/>
      </rPr>
      <t>-</t>
    </r>
    <r>
      <rPr>
        <sz val="12"/>
        <color indexed="8"/>
        <rFont val="Times New Roman"/>
        <family val="1"/>
        <charset val="204"/>
      </rPr>
      <t>мистецької акції «Плеяда митців Вінниччини»</t>
    </r>
  </si>
  <si>
    <t>обласний центр народної творчості</t>
  </si>
  <si>
    <t>Реалізація заходів щодо розвитку культури національних меншин:</t>
  </si>
  <si>
    <r>
      <t xml:space="preserve">  </t>
    </r>
    <r>
      <rPr>
        <sz val="12"/>
        <color indexed="8"/>
        <rFont val="Times New Roman"/>
        <family val="1"/>
        <charset val="204"/>
      </rPr>
      <t>- Міжнародний фестиваль національних культур «Всі ми діти твої Україно!»;</t>
    </r>
  </si>
  <si>
    <t xml:space="preserve">  -Всеукраїнський фольклорний фестиваль чехів в Україні;</t>
  </si>
  <si>
    <t xml:space="preserve">  - обласне літературно – мистецьке свято «Мови різні-душа одна»;</t>
  </si>
  <si>
    <t xml:space="preserve">  - обласне свято національної кухні «Чим хата багата тим і рада»;</t>
  </si>
  <si>
    <t xml:space="preserve">  - обласний фестиваль ромської культури «Девлеса ромале»;</t>
  </si>
  <si>
    <t xml:space="preserve">  - обласний фестиваль національних культур «Подільські барви»</t>
  </si>
  <si>
    <t>обласний центр народної творчості, відділи (сектори)  культури і туризму райдержадміністрацій</t>
  </si>
  <si>
    <t>Активізація збереження національної культури, розвитку культурних традицій, патріотичного виховання та аматорського мистецтва Вінниччини</t>
  </si>
  <si>
    <t>Проведення міжнародних, всеукраїнських та обласних заходів зі збереження та розвитку народної творчості:</t>
  </si>
  <si>
    <t xml:space="preserve">  - пленер художників пам’яті В.Наконечного,  лауреата Національної премії Т.Г.Шевченка, заслуженого майстра народної творчості України;</t>
  </si>
  <si>
    <r>
      <t xml:space="preserve">  - свято народного мистецтва «Українська витинанка»</t>
    </r>
    <r>
      <rPr>
        <b/>
        <sz val="12"/>
        <color indexed="8"/>
        <rFont val="Times New Roman"/>
        <family val="1"/>
        <charset val="204"/>
      </rPr>
      <t>;</t>
    </r>
  </si>
  <si>
    <r>
      <t xml:space="preserve">  - свято народного мистецтва «Великодня писанка</t>
    </r>
    <r>
      <rPr>
        <i/>
        <sz val="12"/>
        <color indexed="8"/>
        <rFont val="Times New Roman"/>
        <family val="1"/>
        <charset val="204"/>
      </rPr>
      <t>»</t>
    </r>
    <r>
      <rPr>
        <sz val="12"/>
        <color indexed="8"/>
        <rFont val="Times New Roman"/>
        <family val="1"/>
        <charset val="204"/>
      </rPr>
      <t>;</t>
    </r>
  </si>
  <si>
    <t xml:space="preserve">  - культурно-мистецька акція «Мистецтво одного села»;  </t>
  </si>
  <si>
    <t xml:space="preserve">  - мистецький проект «Обмінні виставки між областями України»;</t>
  </si>
  <si>
    <t xml:space="preserve">  - літературно-мистецьке свято сатири і гумору</t>
  </si>
  <si>
    <t>ім.С.Руданського;</t>
  </si>
  <si>
    <t xml:space="preserve">  - фестиваль автентичних колективів на приз Гната Танцюри;</t>
  </si>
  <si>
    <r>
      <t xml:space="preserve">  - свято кобзарського</t>
    </r>
    <r>
      <rPr>
        <sz val="11"/>
        <color indexed="8"/>
        <rFont val="Franklin Gothic Demi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мистецтва ім. Володимира Перепелюка «Струни вічності»;</t>
    </r>
  </si>
  <si>
    <r>
      <t xml:space="preserve">  - мистецький проект «Мальована  хата</t>
    </r>
    <r>
      <rPr>
        <i/>
        <sz val="12"/>
        <color indexed="8"/>
        <rFont val="Times New Roman"/>
        <family val="1"/>
        <charset val="204"/>
      </rPr>
      <t>»</t>
    </r>
    <r>
      <rPr>
        <sz val="12"/>
        <color indexed="8"/>
        <rFont val="Times New Roman"/>
        <family val="1"/>
        <charset val="204"/>
      </rPr>
      <t>;</t>
    </r>
  </si>
  <si>
    <t xml:space="preserve">  - фестиваль - конкурс «Народні музики Поділля»;</t>
  </si>
  <si>
    <r>
      <t xml:space="preserve">  - свято фольклору імені</t>
    </r>
    <r>
      <rPr>
        <sz val="11"/>
        <color indexed="8"/>
        <rFont val="Franklin Gothic Demi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Гната Танцюри;</t>
    </r>
  </si>
  <si>
    <t xml:space="preserve"> -- фестиваль популярної музики «Музика літа»;</t>
  </si>
  <si>
    <t xml:space="preserve">  - фестиваль народної творчості «Різдвяне диво»;</t>
  </si>
  <si>
    <t xml:space="preserve">  - фестиваль народної творчості «Скарби Поділля»;</t>
  </si>
  <si>
    <t xml:space="preserve">  - мистецький проект «Хорові асамблеї Леонтовича».</t>
  </si>
  <si>
    <t>обласний центр народної творчості, відділи (сектори)  культури і туризму райдержадміністрацій, міських рад міст обласного значення</t>
  </si>
  <si>
    <t>Проведення експедицій з дослідження етнографічних і фольклорних особливостей південних районів області:</t>
  </si>
  <si>
    <t xml:space="preserve">  - Бершадський  район</t>
  </si>
  <si>
    <t xml:space="preserve">  - Піщанський район</t>
  </si>
  <si>
    <t xml:space="preserve">  - Ямпільський район</t>
  </si>
  <si>
    <t xml:space="preserve">  - Чечельницький район</t>
  </si>
  <si>
    <t xml:space="preserve">  - Оратівський  район</t>
  </si>
  <si>
    <t>обласний центр народної творчості, відділи (сектори)  культури і туризму райдержадміністрацій,</t>
  </si>
  <si>
    <t>Вивчення етнографічних особливостей та популяризація народного мистецтва регіону з метою збереження нематеріальної культурної спадщини</t>
  </si>
  <si>
    <t>Дослідження, вивчення елементів НКС Вінниччини та підготовка матеріалів на внесення їх до національного реєстру нематеріальної культурної спадщини України:</t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</si>
  <si>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 </t>
    </r>
    <r>
      <rPr>
        <sz val="12"/>
        <color indexed="8"/>
        <rFont val="Times New Roman"/>
        <family val="1"/>
        <charset val="204"/>
      </rPr>
      <t>традиційний орнаментальний розпис бубнівської кераміки;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</si>
  <si>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 </t>
    </r>
    <r>
      <rPr>
        <sz val="12"/>
        <color indexed="8"/>
        <rFont val="Times New Roman"/>
        <family val="1"/>
        <charset val="204"/>
      </rPr>
      <t>традиції народної вишивки в с.Клембівка Ямпільського району;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</si>
  <si>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 </t>
    </r>
    <r>
      <rPr>
        <sz val="12"/>
        <color indexed="8"/>
        <rFont val="Times New Roman"/>
        <family val="1"/>
        <charset val="204"/>
      </rPr>
      <t>пісенна традиція села Наддністрянське Мурованокуриловецького району;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</si>
  <si>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 </t>
    </r>
    <r>
      <rPr>
        <sz val="12"/>
        <color indexed="8"/>
        <rFont val="Times New Roman"/>
        <family val="1"/>
        <charset val="204"/>
      </rPr>
      <t>орнаментальні традиції подільської писанки;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</si>
  <si>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           </t>
    </r>
    <r>
      <rPr>
        <sz val="12"/>
        <color indexed="8"/>
        <rFont val="Times New Roman"/>
        <family val="1"/>
        <charset val="204"/>
      </rPr>
      <t xml:space="preserve">традиції подільського весілля. </t>
    </r>
  </si>
  <si>
    <t>Організаційно-методичне забезпечення роботи студій з відродження традиційних подільських ремесел:</t>
  </si>
  <si>
    <t xml:space="preserve">  - виїзні майстер-класи за участю провідних майстрів області з різних видів народного мистецтва;</t>
  </si>
  <si>
    <t xml:space="preserve">  - круглі столи на тему «Традиційна народна культури Вінниччини»</t>
  </si>
  <si>
    <t>Поліпшення роботи закладів культури області, створення студій з відродження традиційних подільських ремесел</t>
  </si>
  <si>
    <t>VII. Робота з творчою молоддю та обдарованими дітьми</t>
  </si>
  <si>
    <t>Організація і проведення всеукраїнських та обласних творчих акцій:</t>
  </si>
  <si>
    <t>- обласний конкурс патріотичного вірша «З Україною в серці»;</t>
  </si>
  <si>
    <r>
      <t xml:space="preserve">- конкурс молодіжної творчості </t>
    </r>
    <r>
      <rPr>
        <b/>
        <i/>
        <sz val="12"/>
        <color indexed="8"/>
        <rFont val="Times New Roman"/>
        <family val="1"/>
        <charset val="204"/>
      </rPr>
      <t>«</t>
    </r>
    <r>
      <rPr>
        <sz val="12"/>
        <color indexed="8"/>
        <rFont val="Times New Roman"/>
        <family val="1"/>
        <charset val="204"/>
      </rPr>
      <t>Наша рідна земля Україною зветься»</t>
    </r>
  </si>
  <si>
    <t>Підтримка української мови в суспільстві, національно-патріотичне виховання підростаючого покоління та підтримка творчих здібностей молоді</t>
  </si>
  <si>
    <t xml:space="preserve">- «Арт – Олімп» </t>
  </si>
  <si>
    <t>- «Різдвяна зірка»</t>
  </si>
  <si>
    <t>- «Українська писанка»</t>
  </si>
  <si>
    <t>Управління культури і мистецтв  облдержадміністрації,</t>
  </si>
  <si>
    <t xml:space="preserve">обласний художній музей </t>
  </si>
  <si>
    <t>обласний художній музей</t>
  </si>
  <si>
    <t>Підтримка обда-рованої молоді, обмін досвідом провідних викла-дачів шкіл естетичного виховання, виявлення обдарованих дітей та підлітків, створення умов для їх самореалізації</t>
  </si>
  <si>
    <t>Проведення конкурсів, фестивалів,  оглядів колективів та окремих виконавців мистецьких навчальних закладів:</t>
  </si>
  <si>
    <t xml:space="preserve">  - конкурс «Подільська  весна»;</t>
  </si>
  <si>
    <t xml:space="preserve">  - фестиваль «День українського баяна і акордеона»</t>
  </si>
  <si>
    <t xml:space="preserve">  - науково-практична студентська конференція</t>
  </si>
  <si>
    <t>«Музикознавчі студії Поділля»;</t>
  </si>
  <si>
    <t xml:space="preserve">  - фестиваль   хорового мистецтва «Співає Поділля Леонтовича»;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</si>
  <si>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 xml:space="preserve">мистецький проект </t>
    </r>
  </si>
  <si>
    <t>«Молоді виконавці Вінниччини» (виїзні концерти);</t>
  </si>
  <si>
    <r>
      <t xml:space="preserve">  - молодіжний </t>
    </r>
    <r>
      <rPr>
        <sz val="12"/>
        <color indexed="8"/>
        <rFont val="Times New Roman"/>
        <family val="1"/>
        <charset val="204"/>
      </rPr>
      <t>етно-фестиваль «Калинові мости»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</si>
  <si>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облдержадміністрації, Вінницьке училище культури і мистецтв </t>
  </si>
  <si>
    <t>ім. М.Д. Леонтовича</t>
  </si>
  <si>
    <t>облдержадміністрації, Тульчинське училище культури, обласний центр народної творчості</t>
  </si>
  <si>
    <t>Збереження та популяризація етнічного мистецтва регіону доручення молоді до збагачення етнокультури Східного Поділля</t>
  </si>
  <si>
    <t xml:space="preserve">Відзначення 60-річчя </t>
  </si>
  <si>
    <t>з дня заснування</t>
  </si>
  <si>
    <t>Вінницького училища культури і мистецтв</t>
  </si>
  <si>
    <t xml:space="preserve">ім. М.Д. Леонтовича </t>
  </si>
  <si>
    <t>Сприяння участі талановитих студентів та викладачів у всеукраїнських та міжнародних конкурсах, фестивалях, конференціях</t>
  </si>
  <si>
    <t>облдержадміністрації, Вінницьке училище культури і мистецтв ім. М.Д. Леонтовича, Тульчинське училище культури</t>
  </si>
  <si>
    <t>Підтримка твор-чості  обдарованої молоді</t>
  </si>
  <si>
    <r>
      <t>Проведення Всеукраїнського тижня дитячого читання</t>
    </r>
    <r>
      <rPr>
        <sz val="12"/>
        <color indexed="8"/>
        <rFont val="Times New Roman"/>
        <family val="1"/>
        <charset val="204"/>
      </rPr>
      <t xml:space="preserve"> (щорічно)</t>
    </r>
  </si>
  <si>
    <t>Залучення обдарованих дітей та молоді до масових заходів, виявлення творчих здібностей та їх розвиток</t>
  </si>
  <si>
    <t xml:space="preserve">Проведення конкурсів  дитячої творчості, літературних та лялькових вистав, забезпечення гурткової роботи  </t>
  </si>
  <si>
    <t>Підтримка обдарованої молоді, виявлення обдарованих дітей та підлітків, створення умов для їх самореалізації</t>
  </si>
  <si>
    <t>VІIІ. Підтримка кіномистецтва та поліпшення кінообслуговування населення</t>
  </si>
  <si>
    <t>Поповнення фільмофонду ЦКК «Кіно Поділля» кращими зразками вітчизняних та світових кінострічок, фільмами дитячої та молодіжної тематики</t>
  </si>
  <si>
    <t>Управління культури і мистецтв облдержадміністрації, центр кіномистецтва та культури «Кіно Поділля»</t>
  </si>
  <si>
    <t xml:space="preserve">Покращення кінообслуговування населення області, збільшення кількості глядацької аудиторії </t>
  </si>
  <si>
    <t>Реалізація соціального мистецького проекту  «Кіно для всіх»</t>
  </si>
  <si>
    <t>Управління культури і мистецтв облдержадміністрації, центр кіномистецтва та культури «Кіно Поділля», районні дирекції кіновідеомережі області</t>
  </si>
  <si>
    <t xml:space="preserve">Популяризація кращих зразків українського та світового кіномистецтва серед широких верств населення </t>
  </si>
  <si>
    <t>Організація та проведення Регіонального конкурсу аматорського кіно «Кінометр»</t>
  </si>
  <si>
    <t>Підтримка аматорського кіномистецтва</t>
  </si>
  <si>
    <t xml:space="preserve">Створення сучасних пересувних відеокомплексів для обслуговування жителів у сільській місцевості: </t>
  </si>
  <si>
    <t xml:space="preserve">Гайсинського  району    </t>
  </si>
  <si>
    <t>Літинського району</t>
  </si>
  <si>
    <t>Липовецького району</t>
  </si>
  <si>
    <t>Мур-Куриловецького району</t>
  </si>
  <si>
    <t>Тульчинського району</t>
  </si>
  <si>
    <t>Ямпільського району</t>
  </si>
  <si>
    <t>Жмеринського району</t>
  </si>
  <si>
    <t>Бершадського району</t>
  </si>
  <si>
    <t>Шаргородського району</t>
  </si>
  <si>
    <t>Управління культури і мистецтв облдержадміністрації, відділи (сектори) культури і туризму райдержадміністрацій, центр кіномистецтва та культури «Кіно Поділля», районні дирекції кіновідеомережі</t>
  </si>
  <si>
    <t>Підвищення якісного рівня кінообслуговування населення області, зростання кількості глядачів на 35%</t>
  </si>
  <si>
    <t>ІХ. Видавнича діяльність</t>
  </si>
  <si>
    <t>Підготовка та видання двомовного альбому до 100-річчя Вінницького обласного краєзнавчого музею</t>
  </si>
  <si>
    <t>Підготовка і друк ІІ та ІІІ томів науково-популярного видання «Вінниця у спогадах»</t>
  </si>
  <si>
    <t>Видання двомовного путівника «Вінницький обласний краєзнавчий музей»</t>
  </si>
  <si>
    <t xml:space="preserve"> Видання двомовних рекламних проспектів, буклетів, каталогів, путівників </t>
  </si>
  <si>
    <t xml:space="preserve">Перевидання музейних видань: </t>
  </si>
  <si>
    <t>- альбом «Визначні пам’ятки Вінниччини»</t>
  </si>
  <si>
    <t>- альбом «Вінниччина туристична»</t>
  </si>
  <si>
    <t>- довідника «Вінниччина музейна»</t>
  </si>
  <si>
    <t>2018 р.</t>
  </si>
  <si>
    <t xml:space="preserve">Видання наукових збірників за результатами етнографічних експедицій: </t>
  </si>
  <si>
    <t>- «Народні майстри Вінниччини»;</t>
  </si>
  <si>
    <t>- «Подільська традиційна вишивка»;</t>
  </si>
  <si>
    <t>- «Народне мистецтво Вінниччини»;</t>
  </si>
  <si>
    <r>
      <t>- к</t>
    </r>
    <r>
      <rPr>
        <sz val="12"/>
        <color indexed="8"/>
        <rFont val="Times New Roman"/>
        <family val="1"/>
        <charset val="204"/>
      </rPr>
      <t>аталоги робіт провідних майстрів народного мистецтва;</t>
    </r>
  </si>
  <si>
    <t xml:space="preserve">- культурологічний часопис «Світлиця». </t>
  </si>
  <si>
    <t>Розповсюдження кращого досвіду закладів культури, популяризація традиційного народного мистецтва</t>
  </si>
  <si>
    <t>Видання методичних та бібліографічних матеріалів (6 видань)</t>
  </si>
  <si>
    <t xml:space="preserve">Управління культури і туризму облдержадміністрації, обласна  бібліотека  для дітей ім. І.Я.Франка </t>
  </si>
  <si>
    <t>Поліпшення  якісного рівня бібліотечно-інформаційного обслуговування дітей</t>
  </si>
  <si>
    <t>Забезпечення підвищення кваліфікації працівників культури області в умовах децентралізації ( в т.ч. на базі закладів культури об’єднаних територіальних  громад</t>
  </si>
  <si>
    <t>2018 – 2022 рр.</t>
  </si>
  <si>
    <t>Обласний навчально-методичний центр</t>
  </si>
  <si>
    <t>Департамент інформаційної діяльності та комунікацій з громадськістю облдержадміністрації</t>
  </si>
  <si>
    <t>Департамент інформаційної діяльності та комунікацій з громадськістю,  управління культури і мистецтв облдержадміністрації,</t>
  </si>
  <si>
    <t>Управління культури і мистецтв облдержадміністрації, обласний центр народної творчості, Вінницьке училище культури і мистецтв ім. М.Д. Леонтовича, Тульчинське училище культури</t>
  </si>
  <si>
    <t>Управління культури і мистецтв облдержадміністрації, обласний центр народної творчості, спілка письменників</t>
  </si>
  <si>
    <t>Управління культури і мистецтв облдержадміністрації, обласний центр народної творчості.</t>
  </si>
  <si>
    <t>Загальний фонд</t>
  </si>
  <si>
    <t>Спеціальний фонд</t>
  </si>
  <si>
    <t>Формування іміджу регіону на міжнародному рівні</t>
  </si>
  <si>
    <t>Організація обласних семінарів дитячих бібліотек:</t>
  </si>
  <si>
    <t>Створення молодіжного хорового колективу (30 ставок)</t>
  </si>
  <si>
    <t>Залучення висококваліфікованих митців  до розвитку культури Вінницької області та їх матеріальна підтримка</t>
  </si>
  <si>
    <t>Підтримка обдарованої молоді, обмін досвідом провідних викла-дачів шкіл естетичного виховання, виявлення обдарованих дітей та підлітків, створення умов для їх самореалізації</t>
  </si>
  <si>
    <t>Розділ ІІ. Музейна справа(музеї, заповідники).Охорона культурної спадщи.Забезпечення реалізації державної пам’яткоохоронної та музейної політики</t>
  </si>
  <si>
    <t xml:space="preserve">Розділ ІІІ. Розвиток аматорського мистецтва та народної творчості. </t>
  </si>
  <si>
    <t>Розділ ІV. Підтримка кіномистецтва та поліпшення кінообслуговування населення</t>
  </si>
  <si>
    <t>Розділ V. Фінансова підтримка професійного мистецтва. Громадянське суспільство.Забезпечення розвитку культурних ініціатив.</t>
  </si>
  <si>
    <t xml:space="preserve">Розділ VI. Розвиток та забезпечення діяльності освітніх закладів галузі культури. </t>
  </si>
  <si>
    <t>Розділ VІІ. Соціальний захист та підтримка творчих працівників</t>
  </si>
  <si>
    <t>Управління культури і мистецтва облдержадміністрації, обласна наукова  бібліотека  ім. К.А.Тімірязєва</t>
  </si>
  <si>
    <t xml:space="preserve">Проведення  краєзнавчих науково-практичних конференцій: </t>
  </si>
  <si>
    <t>Фінансова підтримка театрів</t>
  </si>
  <si>
    <t>Фінансова підтримка філармонії, художніх і музичних колективів, ансамблів, концертних організацій</t>
  </si>
  <si>
    <t>Управління культури і мистецтв облдержадміністрації, Вінницький академічний обласний театр ляльок</t>
  </si>
  <si>
    <t xml:space="preserve">Управління культури і мистецтв облдержадміністрації, обласний академічний театр ляльок,Вінницький обласний український академічний музично-драматичний театр ім. М.Садовського </t>
  </si>
  <si>
    <t>Управління культури і мистецтв облдержадміністрації, Вінницький обласний український академічний музично-драматичний театр ім. М.Садовського</t>
  </si>
  <si>
    <t>Управління культури і мистецтв облдержадміністрації, Вінницька обласна філармонія</t>
  </si>
  <si>
    <t xml:space="preserve"> ім. П.І. Чайковського та Н.Ф. фон Мекк та органної музики «Музика в монастирських мурах»;</t>
  </si>
  <si>
    <r>
      <t>Управління культури і  мистецтв облдержадміністрації, обласний художній музей</t>
    </r>
    <r>
      <rPr>
        <sz val="12"/>
        <color rgb="FFFF0000"/>
        <rFont val="Times New Roman"/>
        <family val="1"/>
        <charset val="204"/>
      </rPr>
      <t/>
    </r>
  </si>
  <si>
    <t xml:space="preserve">Управління культури і мистецтв облдержадміністрації, обласний краєзнавчий музей, обласний центр народної творчості </t>
  </si>
  <si>
    <t>Виготовлення паспортів на пам’ятки національного значення обласним краєзнавчим музеєм</t>
  </si>
  <si>
    <t>Удосконалення навчального процесу з підвищення кваліфікації працівників галузі культури області шляхом обміну досвідом між закладами культури інших регіонів України</t>
  </si>
  <si>
    <t xml:space="preserve">  - літературно-мистецьке свято сатири і гумору ім.С.Руданського;</t>
  </si>
  <si>
    <t>Управління культури і мистецтв облдержадміністрації, обласний центр культурних ініціатив, обласний навчально-методичний центр</t>
  </si>
  <si>
    <t xml:space="preserve"> "Стус"</t>
  </si>
  <si>
    <t xml:space="preserve">Дослідження пам’яток Трипільської культури на території с. Буша </t>
  </si>
  <si>
    <t>Управління культури і мистецтв облдержадміністрації, Асоціація бібліотек Вінниччини, творчі спілки.</t>
  </si>
  <si>
    <t xml:space="preserve">Створення літературно-мистецького проекту "Культура Вінниччини" </t>
  </si>
  <si>
    <t>Проведення міжнародних, всеукраїнських та обласних заходів зі збереження та розвитку народної творчості</t>
  </si>
  <si>
    <t>Проведення науково-практичних конференцій та видання  рекламних буклетів, каталогів, путівників музею</t>
  </si>
  <si>
    <t>Управління культури і мистецтв облдержадміністрації, Адміністрація ДІКЗ «Буша»</t>
  </si>
  <si>
    <t>Створення та модернізація web-сайтів бібліотечних закладів</t>
  </si>
  <si>
    <t xml:space="preserve">Вінницький обласний художній музей, Вінницький обласний краєзнавчий музей </t>
  </si>
  <si>
    <t>Модернізація web-сайтів  музеїв</t>
  </si>
  <si>
    <t>2018,2021,2022</t>
  </si>
  <si>
    <t>Формування та задоволення потреб населення в театральному мистецтві</t>
  </si>
  <si>
    <t>Формування та задоволення потреб населення професійним музичним мистецтвом</t>
  </si>
  <si>
    <t>Розвиток театрального мистецтва Вінниччини</t>
  </si>
  <si>
    <t>Створення умов розвитку культурного простору Вінниччини та організації дозвілля мешканців області (в межах бюджетного запиту на відповідний рік)</t>
  </si>
  <si>
    <t>№ з/п</t>
  </si>
  <si>
    <t>Назва напряму діяльності (пріоритетні завдання)</t>
  </si>
  <si>
    <t>Перелік заходів програми</t>
  </si>
  <si>
    <t>Термін виконання заходу</t>
  </si>
  <si>
    <t>Виконавці</t>
  </si>
  <si>
    <t>Джерела фінансування</t>
  </si>
  <si>
    <t>Бібліотечна справа. Посилення ролі бібліотек як інформаційних центрів області</t>
  </si>
  <si>
    <t>обласний бюджет</t>
  </si>
  <si>
    <t>Державний</t>
  </si>
  <si>
    <t>Обласний</t>
  </si>
  <si>
    <t>«Дитяча бібліотека – сучасні сфери – сучасні  послуги»;</t>
  </si>
  <si>
    <t>«Форми соціокультурної діяльності в контексті організації сімейного дозвілля»;</t>
  </si>
  <si>
    <t xml:space="preserve"> - «Дитяча бібліотека – необмежений простір для ініціативи і творчості бібліотекарів»</t>
  </si>
  <si>
    <t>Діти майбутнє країни квест-захід</t>
  </si>
  <si>
    <t>"Медіотека майбутнього" сучасні медіатехнології для розвитку нації</t>
  </si>
  <si>
    <t>Залучення обдарованих дітей та молоді за домомогою медіатехнологій для розвитку нації</t>
  </si>
  <si>
    <t>Новорічні мандри казкових героїв (театралізаваний захід)</t>
  </si>
  <si>
    <t>Залучення дітей та молоді до масових заходів в світі книги</t>
  </si>
  <si>
    <t>Музейна справа(музеї, заповідники).Охорона культурної спадщи.Забезпечення реалізації державної пам’яткоохоронної та музейної політики</t>
  </si>
  <si>
    <t xml:space="preserve"> альбом «Визначні пам’ятки Вінниччини»</t>
  </si>
  <si>
    <t>альбом «Вінниччина туристична»</t>
  </si>
  <si>
    <t>довідника «Вінниччина музейна»</t>
  </si>
  <si>
    <t>Підтримка кіномистецтва та поліпшення кінообслуговування населення</t>
  </si>
  <si>
    <t xml:space="preserve">культурологічний часопис «Світлиця». </t>
  </si>
  <si>
    <r>
      <t>к</t>
    </r>
    <r>
      <rPr>
        <sz val="12"/>
        <color indexed="8"/>
        <rFont val="Times New Roman"/>
        <family val="1"/>
        <charset val="204"/>
      </rPr>
      <t>аталоги робіт провідних майстрів народного мистецтва;</t>
    </r>
  </si>
  <si>
    <t>Фінансова підтримка професійного мистецтва. Громадянське суспільство.Забезпечення розвитку культурних ініціатив.</t>
  </si>
  <si>
    <t>обласний бюджет,інші</t>
  </si>
  <si>
    <t>обласний бюджет, інші</t>
  </si>
  <si>
    <t>державний, обласний бюджет, інші</t>
  </si>
  <si>
    <t>державний, обласний бюджет</t>
  </si>
  <si>
    <t xml:space="preserve"> Розвиток та забезпечення діяльності освітніх закладів галузі культури. </t>
  </si>
  <si>
    <t>Соціальний захист та підтримка творчих працівників</t>
  </si>
  <si>
    <t>Виплата щорічних стипендій та премій облдержадміністрації та обласної Ради:</t>
  </si>
  <si>
    <t>Орієнтовані обсяги фінансування (вартість), тис.грн.,</t>
  </si>
  <si>
    <t xml:space="preserve"> в тому числі:</t>
  </si>
  <si>
    <t>Всього</t>
  </si>
  <si>
    <t xml:space="preserve">Розвиток аматорського мистецтва та народної творчості. </t>
  </si>
  <si>
    <t>ОБЛАСНИЙ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</si>
</sst>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.5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Franklin Gothic Dem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27"/>
      </top>
      <bottom/>
      <diagonal/>
    </border>
    <border>
      <left/>
      <right style="medium">
        <color indexed="64"/>
      </right>
      <top style="medium">
        <color indexed="27"/>
      </top>
      <bottom/>
      <diagonal/>
    </border>
    <border>
      <left/>
      <right/>
      <top style="medium">
        <color indexed="27"/>
      </top>
      <bottom/>
      <diagonal/>
    </border>
    <border>
      <left style="medium">
        <color indexed="64"/>
      </left>
      <right/>
      <top/>
      <bottom style="medium">
        <color indexed="27"/>
      </bottom>
      <diagonal/>
    </border>
    <border>
      <left/>
      <right style="medium">
        <color indexed="64"/>
      </right>
      <top/>
      <bottom style="medium">
        <color indexed="2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5"/>
    </xf>
    <xf numFmtId="0" fontId="3" fillId="0" borderId="5" xfId="0" applyFont="1" applyBorder="1" applyAlignment="1">
      <alignment horizontal="left" vertical="center" wrapText="1" indent="5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left" vertical="center" wrapText="1" indent="5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6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6" fontId="8" fillId="0" borderId="6" xfId="0" applyNumberFormat="1" applyFont="1" applyBorder="1" applyAlignment="1">
      <alignment horizontal="center" vertical="center" wrapText="1"/>
    </xf>
    <xf numFmtId="6" fontId="3" fillId="0" borderId="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6" fontId="3" fillId="0" borderId="3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0" fillId="0" borderId="0" xfId="0" applyAlignment="1"/>
    <xf numFmtId="0" fontId="0" fillId="0" borderId="2" xfId="0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6" fontId="8" fillId="0" borderId="22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3" fillId="0" borderId="3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6" fontId="3" fillId="2" borderId="22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5" fillId="5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0" fillId="4" borderId="41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 wrapText="1"/>
    </xf>
    <xf numFmtId="0" fontId="30" fillId="7" borderId="50" xfId="0" applyFont="1" applyFill="1" applyBorder="1" applyAlignment="1">
      <alignment horizontal="center" vertical="center" wrapText="1"/>
    </xf>
    <xf numFmtId="0" fontId="30" fillId="7" borderId="41" xfId="0" applyFont="1" applyFill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/>
    </xf>
    <xf numFmtId="0" fontId="31" fillId="7" borderId="41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1" fillId="7" borderId="42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1" fillId="7" borderId="47" xfId="0" applyFont="1" applyFill="1" applyBorder="1" applyAlignment="1">
      <alignment horizontal="center" vertical="center"/>
    </xf>
    <xf numFmtId="0" fontId="31" fillId="7" borderId="41" xfId="0" applyFont="1" applyFill="1" applyBorder="1" applyAlignment="1">
      <alignment horizontal="center"/>
    </xf>
    <xf numFmtId="0" fontId="31" fillId="7" borderId="49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47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horizontal="center" vertical="center" wrapText="1"/>
    </xf>
    <xf numFmtId="0" fontId="30" fillId="7" borderId="42" xfId="0" applyFont="1" applyFill="1" applyBorder="1" applyAlignment="1">
      <alignment horizontal="center" vertical="center" wrapText="1"/>
    </xf>
    <xf numFmtId="0" fontId="30" fillId="7" borderId="49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left" vertical="center" wrapText="1"/>
    </xf>
    <xf numFmtId="0" fontId="23" fillId="8" borderId="22" xfId="0" applyFont="1" applyFill="1" applyBorder="1" applyAlignment="1">
      <alignment horizontal="center" vertical="center" wrapText="1"/>
    </xf>
    <xf numFmtId="164" fontId="23" fillId="8" borderId="41" xfId="0" applyNumberFormat="1" applyFont="1" applyFill="1" applyBorder="1" applyAlignment="1">
      <alignment horizontal="center" vertical="center" wrapText="1"/>
    </xf>
    <xf numFmtId="0" fontId="23" fillId="8" borderId="41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 wrapText="1"/>
    </xf>
    <xf numFmtId="0" fontId="23" fillId="8" borderId="49" xfId="0" applyFont="1" applyFill="1" applyBorder="1" applyAlignment="1">
      <alignment horizontal="center" vertical="center" wrapText="1"/>
    </xf>
    <xf numFmtId="0" fontId="23" fillId="8" borderId="4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6" fontId="3" fillId="0" borderId="22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6" fontId="25" fillId="0" borderId="22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vertical="center" wrapText="1"/>
    </xf>
    <xf numFmtId="0" fontId="33" fillId="5" borderId="4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left" vertical="center" wrapText="1"/>
    </xf>
    <xf numFmtId="6" fontId="25" fillId="5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6" fontId="3" fillId="0" borderId="22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24" fillId="2" borderId="22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0" fillId="0" borderId="22" xfId="0" applyBorder="1"/>
    <xf numFmtId="0" fontId="0" fillId="0" borderId="24" xfId="0" applyBorder="1"/>
    <xf numFmtId="0" fontId="34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/>
    <xf numFmtId="0" fontId="3" fillId="0" borderId="25" xfId="0" applyFont="1" applyBorder="1" applyAlignment="1">
      <alignment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3" xfId="0" applyBorder="1"/>
    <xf numFmtId="0" fontId="0" fillId="7" borderId="22" xfId="0" applyFill="1" applyBorder="1"/>
    <xf numFmtId="0" fontId="0" fillId="0" borderId="25" xfId="0" applyFill="1" applyBorder="1"/>
    <xf numFmtId="0" fontId="0" fillId="5" borderId="22" xfId="0" applyFill="1" applyBorder="1"/>
    <xf numFmtId="0" fontId="0" fillId="0" borderId="42" xfId="0" applyBorder="1" applyAlignment="1">
      <alignment vertical="top" wrapText="1"/>
    </xf>
    <xf numFmtId="0" fontId="26" fillId="0" borderId="42" xfId="0" applyFont="1" applyBorder="1" applyAlignment="1">
      <alignment vertical="top" wrapText="1"/>
    </xf>
    <xf numFmtId="0" fontId="30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17" fillId="0" borderId="26" xfId="0" applyFont="1" applyBorder="1" applyAlignment="1">
      <alignment horizontal="center" vertical="center" wrapText="1"/>
    </xf>
    <xf numFmtId="0" fontId="24" fillId="2" borderId="42" xfId="0" applyFont="1" applyFill="1" applyBorder="1" applyAlignment="1">
      <alignment vertical="top" wrapText="1"/>
    </xf>
    <xf numFmtId="0" fontId="35" fillId="0" borderId="22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0" fillId="8" borderId="0" xfId="0" applyFill="1"/>
    <xf numFmtId="0" fontId="31" fillId="0" borderId="0" xfId="0" applyFont="1" applyAlignment="1">
      <alignment horizontal="center" vertical="top"/>
    </xf>
    <xf numFmtId="0" fontId="34" fillId="0" borderId="22" xfId="0" applyFont="1" applyBorder="1" applyAlignment="1">
      <alignment horizontal="center" vertical="top" wrapText="1"/>
    </xf>
    <xf numFmtId="0" fontId="30" fillId="5" borderId="27" xfId="0" applyFont="1" applyFill="1" applyBorder="1" applyAlignment="1">
      <alignment vertical="center" wrapText="1"/>
    </xf>
    <xf numFmtId="0" fontId="30" fillId="5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8" borderId="25" xfId="0" applyFont="1" applyFill="1" applyBorder="1" applyAlignment="1">
      <alignment horizontal="center" vertical="top" wrapText="1"/>
    </xf>
    <xf numFmtId="0" fontId="3" fillId="7" borderId="22" xfId="0" applyFont="1" applyFill="1" applyBorder="1" applyAlignment="1">
      <alignment horizontal="center" vertical="top" wrapText="1"/>
    </xf>
    <xf numFmtId="1" fontId="35" fillId="0" borderId="22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vertical="center" wrapText="1"/>
    </xf>
    <xf numFmtId="1" fontId="3" fillId="2" borderId="4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3" fillId="0" borderId="5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center" vertical="center" wrapText="1"/>
    </xf>
    <xf numFmtId="6" fontId="3" fillId="0" borderId="5" xfId="0" applyNumberFormat="1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6" fontId="3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6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5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6" fontId="8" fillId="0" borderId="6" xfId="0" applyNumberFormat="1" applyFont="1" applyBorder="1" applyAlignment="1">
      <alignment horizontal="center" vertical="center" wrapText="1"/>
    </xf>
    <xf numFmtId="6" fontId="8" fillId="0" borderId="4" xfId="0" applyNumberFormat="1" applyFont="1" applyBorder="1" applyAlignment="1">
      <alignment horizontal="center" vertical="center" wrapText="1"/>
    </xf>
    <xf numFmtId="6" fontId="8" fillId="0" borderId="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6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0" fillId="0" borderId="5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6" fontId="3" fillId="0" borderId="23" xfId="0" applyNumberFormat="1" applyFont="1" applyBorder="1" applyAlignment="1">
      <alignment horizontal="center" vertical="center" wrapText="1"/>
    </xf>
    <xf numFmtId="6" fontId="3" fillId="0" borderId="2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2" xfId="0" applyBorder="1" applyAlignment="1">
      <alignment vertical="top" wrapText="1"/>
    </xf>
    <xf numFmtId="0" fontId="3" fillId="0" borderId="59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5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11" fillId="0" borderId="55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1" xfId="0" applyFont="1" applyBorder="1" applyAlignment="1">
      <alignment vertical="center" wrapText="1"/>
    </xf>
    <xf numFmtId="0" fontId="8" fillId="0" borderId="72" xfId="0" applyFont="1" applyBorder="1" applyAlignment="1">
      <alignment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6" fontId="3" fillId="2" borderId="23" xfId="0" applyNumberFormat="1" applyFont="1" applyFill="1" applyBorder="1" applyAlignment="1">
      <alignment horizontal="center" vertical="center" wrapText="1"/>
    </xf>
    <xf numFmtId="6" fontId="3" fillId="2" borderId="25" xfId="0" applyNumberFormat="1" applyFont="1" applyFill="1" applyBorder="1" applyAlignment="1">
      <alignment horizontal="center" vertical="center" wrapText="1"/>
    </xf>
    <xf numFmtId="6" fontId="3" fillId="2" borderId="24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3" fillId="0" borderId="49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top" wrapText="1"/>
    </xf>
    <xf numFmtId="0" fontId="31" fillId="7" borderId="22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top" wrapText="1"/>
    </xf>
    <xf numFmtId="0" fontId="23" fillId="8" borderId="22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2" fillId="6" borderId="42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2" fillId="6" borderId="4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/>
    </xf>
    <xf numFmtId="0" fontId="23" fillId="3" borderId="57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31" fillId="0" borderId="13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0" fillId="5" borderId="27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23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8" borderId="27" xfId="0" applyFill="1" applyBorder="1" applyAlignment="1">
      <alignment horizontal="center"/>
    </xf>
    <xf numFmtId="0" fontId="0" fillId="5" borderId="23" xfId="0" applyFill="1" applyBorder="1" applyAlignment="1">
      <alignment horizontal="center" vertical="top" wrapText="1"/>
    </xf>
    <xf numFmtId="0" fontId="0" fillId="5" borderId="25" xfId="0" applyFill="1" applyBorder="1" applyAlignment="1">
      <alignment horizontal="center" vertical="top" wrapText="1"/>
    </xf>
    <xf numFmtId="0" fontId="0" fillId="5" borderId="24" xfId="0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top" wrapText="1"/>
    </xf>
    <xf numFmtId="0" fontId="24" fillId="2" borderId="25" xfId="0" applyFont="1" applyFill="1" applyBorder="1" applyAlignment="1">
      <alignment horizontal="center" vertical="top" wrapText="1"/>
    </xf>
    <xf numFmtId="0" fontId="24" fillId="2" borderId="24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30" fillId="5" borderId="13" xfId="0" applyFont="1" applyFill="1" applyBorder="1" applyAlignment="1">
      <alignment horizontal="center" vertical="top" wrapText="1"/>
    </xf>
    <xf numFmtId="0" fontId="30" fillId="5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top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7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1" fontId="34" fillId="0" borderId="23" xfId="0" applyNumberFormat="1" applyFont="1" applyBorder="1" applyAlignment="1">
      <alignment horizontal="center" vertical="center" wrapText="1"/>
    </xf>
    <xf numFmtId="1" fontId="34" fillId="0" borderId="25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view="pageBreakPreview" topLeftCell="A297" zoomScale="60" workbookViewId="0">
      <selection activeCell="P300" sqref="P300"/>
    </sheetView>
  </sheetViews>
  <sheetFormatPr defaultRowHeight="15" x14ac:dyDescent="0.25"/>
  <cols>
    <col min="1" max="1" width="0.28515625" style="53" customWidth="1"/>
    <col min="2" max="2" width="12.42578125" style="119" hidden="1" customWidth="1"/>
    <col min="3" max="3" width="9.140625" hidden="1" customWidth="1"/>
    <col min="4" max="4" width="15.5703125" hidden="1" customWidth="1"/>
    <col min="5" max="5" width="9.140625" style="111" hidden="1" customWidth="1"/>
    <col min="6" max="9" width="9.140625" hidden="1" customWidth="1"/>
    <col min="10" max="10" width="9.140625" style="119" hidden="1" customWidth="1"/>
    <col min="11" max="13" width="9.140625" hidden="1" customWidth="1"/>
    <col min="14" max="14" width="39.7109375" hidden="1" customWidth="1"/>
  </cols>
  <sheetData>
    <row r="1" spans="1:14" ht="15.75" thickBot="1" x14ac:dyDescent="0.3">
      <c r="A1" s="395" t="s">
        <v>107</v>
      </c>
      <c r="B1" s="395" t="s">
        <v>108</v>
      </c>
      <c r="C1" s="397" t="s">
        <v>109</v>
      </c>
      <c r="D1" s="398"/>
      <c r="E1" s="397" t="s">
        <v>110</v>
      </c>
      <c r="F1" s="398"/>
      <c r="G1" s="401" t="s">
        <v>111</v>
      </c>
      <c r="H1" s="402"/>
      <c r="I1" s="402"/>
      <c r="J1" s="402"/>
      <c r="K1" s="402"/>
      <c r="L1" s="402"/>
      <c r="M1" s="403"/>
      <c r="N1" s="395" t="s">
        <v>112</v>
      </c>
    </row>
    <row r="2" spans="1:14" ht="26.25" thickBot="1" x14ac:dyDescent="0.3">
      <c r="A2" s="396"/>
      <c r="B2" s="396"/>
      <c r="C2" s="399"/>
      <c r="D2" s="400"/>
      <c r="E2" s="399"/>
      <c r="F2" s="400"/>
      <c r="G2" s="401" t="s">
        <v>113</v>
      </c>
      <c r="H2" s="403"/>
      <c r="I2" s="401" t="s">
        <v>114</v>
      </c>
      <c r="J2" s="402"/>
      <c r="K2" s="403"/>
      <c r="L2" s="1" t="s">
        <v>115</v>
      </c>
      <c r="M2" s="2" t="s">
        <v>116</v>
      </c>
      <c r="N2" s="396"/>
    </row>
    <row r="3" spans="1:14" ht="15.75" x14ac:dyDescent="0.25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1"/>
    </row>
    <row r="4" spans="1:14" ht="17.25" customHeight="1" x14ac:dyDescent="0.25">
      <c r="A4" s="365" t="s">
        <v>117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7"/>
    </row>
    <row r="5" spans="1:14" ht="17.25" customHeight="1" x14ac:dyDescent="0.25">
      <c r="A5" s="365" t="s">
        <v>118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7"/>
    </row>
    <row r="6" spans="1:14" ht="16.5" thickBot="1" x14ac:dyDescent="0.3">
      <c r="A6" s="359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60"/>
    </row>
    <row r="7" spans="1:14" ht="72" customHeight="1" x14ac:dyDescent="0.25">
      <c r="A7" s="350" t="s">
        <v>119</v>
      </c>
      <c r="B7" s="87">
        <v>2018</v>
      </c>
      <c r="C7" s="354" t="s">
        <v>120</v>
      </c>
      <c r="D7" s="355"/>
      <c r="E7" s="358" t="s">
        <v>121</v>
      </c>
      <c r="F7" s="338"/>
      <c r="G7" s="392"/>
      <c r="H7" s="393"/>
      <c r="I7" s="358" t="s">
        <v>121</v>
      </c>
      <c r="J7" s="337"/>
      <c r="K7" s="338"/>
      <c r="L7" s="405"/>
      <c r="M7" s="382"/>
      <c r="N7" s="379" t="s">
        <v>123</v>
      </c>
    </row>
    <row r="8" spans="1:14" ht="15.75" x14ac:dyDescent="0.25">
      <c r="A8" s="370"/>
      <c r="B8" s="3">
        <v>2019</v>
      </c>
      <c r="C8" s="386"/>
      <c r="D8" s="388"/>
      <c r="E8" s="335" t="s">
        <v>122</v>
      </c>
      <c r="F8" s="335"/>
      <c r="G8" s="394"/>
      <c r="H8" s="394"/>
      <c r="I8" s="335" t="s">
        <v>122</v>
      </c>
      <c r="J8" s="335"/>
      <c r="K8" s="335"/>
      <c r="L8" s="406"/>
      <c r="M8" s="383"/>
      <c r="N8" s="380"/>
    </row>
    <row r="9" spans="1:14" ht="67.5" customHeight="1" x14ac:dyDescent="0.25">
      <c r="A9" s="58" t="s">
        <v>124</v>
      </c>
      <c r="B9" s="55">
        <v>2019</v>
      </c>
      <c r="C9" s="404" t="s">
        <v>120</v>
      </c>
      <c r="D9" s="404"/>
      <c r="E9" s="335">
        <v>500</v>
      </c>
      <c r="F9" s="335"/>
      <c r="G9" s="335"/>
      <c r="H9" s="335"/>
      <c r="I9" s="335">
        <v>500</v>
      </c>
      <c r="J9" s="335"/>
      <c r="K9" s="335"/>
      <c r="L9" s="56"/>
      <c r="M9" s="56"/>
      <c r="N9" s="57" t="s">
        <v>125</v>
      </c>
    </row>
    <row r="10" spans="1:14" ht="196.5" customHeight="1" x14ac:dyDescent="0.25">
      <c r="A10" s="58" t="s">
        <v>126</v>
      </c>
      <c r="B10" s="56" t="s">
        <v>130</v>
      </c>
      <c r="C10" s="404" t="s">
        <v>25</v>
      </c>
      <c r="D10" s="404"/>
      <c r="E10" s="335"/>
      <c r="F10" s="335"/>
      <c r="G10" s="335"/>
      <c r="H10" s="335"/>
      <c r="I10" s="335"/>
      <c r="J10" s="335"/>
      <c r="K10" s="335"/>
      <c r="L10" s="60"/>
      <c r="M10" s="59"/>
      <c r="N10" s="59" t="s">
        <v>131</v>
      </c>
    </row>
    <row r="11" spans="1:14" ht="50.25" customHeight="1" x14ac:dyDescent="0.25">
      <c r="A11" s="58" t="s">
        <v>127</v>
      </c>
      <c r="B11" s="56">
        <v>2018</v>
      </c>
      <c r="C11" s="404"/>
      <c r="D11" s="404"/>
      <c r="E11" s="335">
        <v>5000</v>
      </c>
      <c r="F11" s="335"/>
      <c r="G11" s="335">
        <v>5000</v>
      </c>
      <c r="H11" s="335"/>
      <c r="I11" s="335"/>
      <c r="J11" s="335"/>
      <c r="K11" s="335"/>
      <c r="L11" s="60"/>
      <c r="M11" s="59"/>
      <c r="N11" s="59"/>
    </row>
    <row r="12" spans="1:14" ht="50.25" customHeight="1" x14ac:dyDescent="0.25">
      <c r="A12" s="58" t="s">
        <v>128</v>
      </c>
      <c r="B12" s="56">
        <v>2019</v>
      </c>
      <c r="C12" s="407"/>
      <c r="D12" s="407"/>
      <c r="E12" s="335">
        <v>6000</v>
      </c>
      <c r="F12" s="335"/>
      <c r="G12" s="335">
        <v>6000</v>
      </c>
      <c r="H12" s="335"/>
      <c r="I12" s="335"/>
      <c r="J12" s="335"/>
      <c r="K12" s="335"/>
      <c r="L12" s="60"/>
      <c r="M12" s="59"/>
      <c r="N12" s="59"/>
    </row>
    <row r="13" spans="1:14" ht="50.25" customHeight="1" x14ac:dyDescent="0.25">
      <c r="A13" s="58" t="s">
        <v>129</v>
      </c>
      <c r="B13" s="56">
        <v>2019</v>
      </c>
      <c r="C13" s="407"/>
      <c r="D13" s="407"/>
      <c r="E13" s="335">
        <v>800</v>
      </c>
      <c r="F13" s="335"/>
      <c r="G13" s="335"/>
      <c r="H13" s="335"/>
      <c r="I13" s="335">
        <v>800</v>
      </c>
      <c r="J13" s="335"/>
      <c r="K13" s="335"/>
      <c r="L13" s="60"/>
      <c r="M13" s="59"/>
      <c r="N13" s="59"/>
    </row>
    <row r="14" spans="1:14" ht="84.75" customHeight="1" thickBot="1" x14ac:dyDescent="0.3">
      <c r="A14" s="43" t="s">
        <v>132</v>
      </c>
      <c r="B14" s="9">
        <v>2020</v>
      </c>
      <c r="C14" s="356" t="s">
        <v>26</v>
      </c>
      <c r="D14" s="357"/>
      <c r="E14" s="359">
        <v>1800</v>
      </c>
      <c r="F14" s="360"/>
      <c r="G14" s="359"/>
      <c r="H14" s="360"/>
      <c r="I14" s="359">
        <v>1800</v>
      </c>
      <c r="J14" s="372"/>
      <c r="K14" s="360"/>
      <c r="L14" s="10"/>
      <c r="M14" s="11"/>
      <c r="N14" s="12" t="s">
        <v>134</v>
      </c>
    </row>
    <row r="15" spans="1:14" ht="133.5" customHeight="1" thickBot="1" x14ac:dyDescent="0.3">
      <c r="A15" s="18" t="s">
        <v>135</v>
      </c>
      <c r="B15" s="32">
        <v>2018</v>
      </c>
      <c r="C15" s="373" t="s">
        <v>27</v>
      </c>
      <c r="D15" s="374"/>
      <c r="E15" s="373">
        <v>2500</v>
      </c>
      <c r="F15" s="374"/>
      <c r="G15" s="35"/>
      <c r="H15" s="19"/>
      <c r="I15" s="373">
        <v>2500</v>
      </c>
      <c r="J15" s="408"/>
      <c r="K15" s="374"/>
      <c r="L15" s="37"/>
      <c r="M15" s="18"/>
      <c r="N15" s="18" t="s">
        <v>137</v>
      </c>
    </row>
    <row r="16" spans="1:14" ht="50.25" customHeight="1" x14ac:dyDescent="0.25">
      <c r="A16" s="350" t="s">
        <v>138</v>
      </c>
      <c r="B16" s="352" t="s">
        <v>139</v>
      </c>
      <c r="C16" s="354" t="s">
        <v>136</v>
      </c>
      <c r="D16" s="355"/>
      <c r="E16" s="358" t="s">
        <v>140</v>
      </c>
      <c r="F16" s="338"/>
      <c r="G16" s="358">
        <v>25000</v>
      </c>
      <c r="H16" s="338"/>
      <c r="I16" s="358"/>
      <c r="J16" s="337"/>
      <c r="K16" s="338"/>
      <c r="L16" s="382"/>
      <c r="M16" s="352"/>
      <c r="N16" s="379" t="s">
        <v>137</v>
      </c>
    </row>
    <row r="17" spans="1:14" ht="98.25" customHeight="1" thickBot="1" x14ac:dyDescent="0.3">
      <c r="A17" s="351"/>
      <c r="B17" s="353"/>
      <c r="C17" s="356"/>
      <c r="D17" s="357"/>
      <c r="E17" s="359"/>
      <c r="F17" s="360"/>
      <c r="G17" s="359"/>
      <c r="H17" s="360"/>
      <c r="I17" s="359"/>
      <c r="J17" s="372"/>
      <c r="K17" s="360"/>
      <c r="L17" s="384"/>
      <c r="M17" s="353"/>
      <c r="N17" s="381"/>
    </row>
    <row r="18" spans="1:14" ht="43.5" customHeight="1" x14ac:dyDescent="0.25">
      <c r="A18" s="39" t="s">
        <v>141</v>
      </c>
      <c r="B18" s="32"/>
      <c r="C18" s="354" t="s">
        <v>178</v>
      </c>
      <c r="D18" s="355"/>
      <c r="E18" s="358"/>
      <c r="F18" s="338"/>
      <c r="G18" s="358"/>
      <c r="H18" s="338"/>
      <c r="I18" s="358"/>
      <c r="J18" s="337"/>
      <c r="K18" s="338"/>
      <c r="L18" s="352"/>
      <c r="M18" s="352"/>
      <c r="N18" s="379" t="s">
        <v>147</v>
      </c>
    </row>
    <row r="19" spans="1:14" ht="409.5" x14ac:dyDescent="0.25">
      <c r="A19" s="39" t="s">
        <v>142</v>
      </c>
      <c r="B19" s="67">
        <v>2020</v>
      </c>
      <c r="C19" s="386" t="s">
        <v>145</v>
      </c>
      <c r="D19" s="387"/>
      <c r="E19" s="344">
        <v>900</v>
      </c>
      <c r="F19" s="345"/>
      <c r="G19" s="344"/>
      <c r="H19" s="345"/>
      <c r="I19" s="344">
        <v>900</v>
      </c>
      <c r="J19" s="378"/>
      <c r="K19" s="345"/>
      <c r="L19" s="409"/>
      <c r="M19" s="409"/>
      <c r="N19" s="380"/>
    </row>
    <row r="20" spans="1:14" ht="46.5" customHeight="1" thickBot="1" x14ac:dyDescent="0.3">
      <c r="A20" s="39" t="s">
        <v>143</v>
      </c>
      <c r="B20" s="67">
        <v>2021</v>
      </c>
      <c r="C20" s="386" t="s">
        <v>146</v>
      </c>
      <c r="D20" s="387"/>
      <c r="E20" s="344">
        <v>500</v>
      </c>
      <c r="F20" s="345"/>
      <c r="G20" s="344"/>
      <c r="H20" s="345"/>
      <c r="I20" s="344">
        <v>500</v>
      </c>
      <c r="J20" s="378"/>
      <c r="K20" s="345"/>
      <c r="L20" s="409"/>
      <c r="M20" s="409"/>
      <c r="N20" s="380"/>
    </row>
    <row r="21" spans="1:14" ht="57" customHeight="1" x14ac:dyDescent="0.25">
      <c r="A21" s="62" t="s">
        <v>150</v>
      </c>
      <c r="B21" s="55">
        <v>2018</v>
      </c>
      <c r="C21" s="412" t="s">
        <v>28</v>
      </c>
      <c r="D21" s="412"/>
      <c r="E21" s="335">
        <v>15000</v>
      </c>
      <c r="F21" s="335"/>
      <c r="G21" s="337"/>
      <c r="H21" s="337"/>
      <c r="I21" s="335">
        <v>15000</v>
      </c>
      <c r="J21" s="335"/>
      <c r="K21" s="335"/>
      <c r="L21" s="385"/>
      <c r="M21" s="335"/>
      <c r="N21" s="404" t="s">
        <v>152</v>
      </c>
    </row>
    <row r="22" spans="1:14" ht="80.25" customHeight="1" thickBot="1" x14ac:dyDescent="0.3">
      <c r="A22" s="83" t="s">
        <v>151</v>
      </c>
      <c r="B22" s="55">
        <v>2019</v>
      </c>
      <c r="C22" s="388"/>
      <c r="D22" s="387"/>
      <c r="E22" s="344">
        <v>10000</v>
      </c>
      <c r="F22" s="345"/>
      <c r="G22" s="344"/>
      <c r="H22" s="345"/>
      <c r="I22" s="344">
        <v>10000</v>
      </c>
      <c r="J22" s="378"/>
      <c r="K22" s="371"/>
      <c r="L22" s="385"/>
      <c r="M22" s="335"/>
      <c r="N22" s="404"/>
    </row>
    <row r="23" spans="1:14" ht="409.6" thickBot="1" x14ac:dyDescent="0.3">
      <c r="A23" s="58" t="s">
        <v>153</v>
      </c>
      <c r="B23" s="9" t="s">
        <v>29</v>
      </c>
      <c r="C23" s="410" t="s">
        <v>154</v>
      </c>
      <c r="D23" s="411"/>
      <c r="E23" s="373">
        <v>3000</v>
      </c>
      <c r="F23" s="374"/>
      <c r="G23" s="373"/>
      <c r="H23" s="374"/>
      <c r="I23" s="373">
        <v>3000</v>
      </c>
      <c r="J23" s="408"/>
      <c r="K23" s="374"/>
      <c r="L23" s="11"/>
      <c r="M23" s="10"/>
      <c r="N23" s="14" t="s">
        <v>155</v>
      </c>
    </row>
    <row r="24" spans="1:14" ht="409.5" x14ac:dyDescent="0.25">
      <c r="A24" s="39" t="s">
        <v>156</v>
      </c>
      <c r="B24" s="352" t="s">
        <v>159</v>
      </c>
      <c r="C24" s="354" t="s">
        <v>160</v>
      </c>
      <c r="D24" s="355"/>
      <c r="E24" s="358">
        <v>800</v>
      </c>
      <c r="F24" s="338"/>
      <c r="G24" s="358"/>
      <c r="H24" s="338"/>
      <c r="I24" s="358">
        <v>800</v>
      </c>
      <c r="J24" s="337"/>
      <c r="K24" s="338"/>
      <c r="L24" s="382"/>
      <c r="M24" s="352"/>
      <c r="N24" s="379" t="s">
        <v>161</v>
      </c>
    </row>
    <row r="25" spans="1:14" ht="362.25" x14ac:dyDescent="0.25">
      <c r="A25" s="16" t="s">
        <v>157</v>
      </c>
      <c r="B25" s="409"/>
      <c r="C25" s="386"/>
      <c r="D25" s="387"/>
      <c r="E25" s="344"/>
      <c r="F25" s="345"/>
      <c r="G25" s="344"/>
      <c r="H25" s="345"/>
      <c r="I25" s="344"/>
      <c r="J25" s="378"/>
      <c r="K25" s="345"/>
      <c r="L25" s="383"/>
      <c r="M25" s="409"/>
      <c r="N25" s="380"/>
    </row>
    <row r="26" spans="1:14" ht="409.6" thickBot="1" x14ac:dyDescent="0.3">
      <c r="A26" s="17" t="s">
        <v>158</v>
      </c>
      <c r="B26" s="353"/>
      <c r="C26" s="356"/>
      <c r="D26" s="357"/>
      <c r="E26" s="359"/>
      <c r="F26" s="360"/>
      <c r="G26" s="359"/>
      <c r="H26" s="360"/>
      <c r="I26" s="359"/>
      <c r="J26" s="372"/>
      <c r="K26" s="360"/>
      <c r="L26" s="384"/>
      <c r="M26" s="353"/>
      <c r="N26" s="381"/>
    </row>
    <row r="27" spans="1:14" ht="66" customHeight="1" x14ac:dyDescent="0.25">
      <c r="A27" s="350" t="s">
        <v>162</v>
      </c>
      <c r="B27" s="352" t="s">
        <v>163</v>
      </c>
      <c r="C27" s="358" t="s">
        <v>164</v>
      </c>
      <c r="D27" s="338"/>
      <c r="E27" s="358" t="s">
        <v>166</v>
      </c>
      <c r="F27" s="338"/>
      <c r="G27" s="358">
        <v>10000</v>
      </c>
      <c r="H27" s="338"/>
      <c r="I27" s="358" t="s">
        <v>30</v>
      </c>
      <c r="J27" s="337"/>
      <c r="K27" s="338"/>
      <c r="L27" s="382"/>
      <c r="M27" s="352"/>
      <c r="N27" s="413"/>
    </row>
    <row r="28" spans="1:14" ht="53.25" customHeight="1" thickBot="1" x14ac:dyDescent="0.3">
      <c r="A28" s="351"/>
      <c r="B28" s="353"/>
      <c r="C28" s="359" t="s">
        <v>165</v>
      </c>
      <c r="D28" s="360"/>
      <c r="E28" s="359"/>
      <c r="F28" s="360"/>
      <c r="G28" s="359"/>
      <c r="H28" s="360"/>
      <c r="I28" s="359"/>
      <c r="J28" s="372"/>
      <c r="K28" s="360"/>
      <c r="L28" s="384"/>
      <c r="M28" s="353"/>
      <c r="N28" s="414"/>
    </row>
    <row r="29" spans="1:14" ht="63" customHeight="1" x14ac:dyDescent="0.25">
      <c r="A29" s="350" t="s">
        <v>167</v>
      </c>
      <c r="B29" s="415">
        <v>2018</v>
      </c>
      <c r="C29" s="358" t="s">
        <v>168</v>
      </c>
      <c r="D29" s="338"/>
      <c r="E29" s="358" t="s">
        <v>170</v>
      </c>
      <c r="F29" s="338"/>
      <c r="G29" s="358"/>
      <c r="H29" s="338"/>
      <c r="I29" s="358" t="s">
        <v>170</v>
      </c>
      <c r="J29" s="337"/>
      <c r="K29" s="338"/>
      <c r="L29" s="382"/>
      <c r="M29" s="352"/>
      <c r="N29" s="413"/>
    </row>
    <row r="30" spans="1:14" ht="48" customHeight="1" thickBot="1" x14ac:dyDescent="0.3">
      <c r="A30" s="351"/>
      <c r="B30" s="416"/>
      <c r="C30" s="359" t="s">
        <v>169</v>
      </c>
      <c r="D30" s="360"/>
      <c r="E30" s="359"/>
      <c r="F30" s="360"/>
      <c r="G30" s="359"/>
      <c r="H30" s="360"/>
      <c r="I30" s="359"/>
      <c r="J30" s="372"/>
      <c r="K30" s="360"/>
      <c r="L30" s="384"/>
      <c r="M30" s="353"/>
      <c r="N30" s="414"/>
    </row>
    <row r="31" spans="1:14" ht="84" customHeight="1" x14ac:dyDescent="0.25">
      <c r="A31" s="350" t="s">
        <v>171</v>
      </c>
      <c r="B31" s="415">
        <v>2018</v>
      </c>
      <c r="C31" s="358" t="s">
        <v>168</v>
      </c>
      <c r="D31" s="338"/>
      <c r="E31" s="358">
        <v>400</v>
      </c>
      <c r="F31" s="338"/>
      <c r="G31" s="358"/>
      <c r="H31" s="338"/>
      <c r="I31" s="358">
        <v>400</v>
      </c>
      <c r="J31" s="337"/>
      <c r="K31" s="338"/>
      <c r="L31" s="382"/>
      <c r="M31" s="352"/>
      <c r="N31" s="413"/>
    </row>
    <row r="32" spans="1:14" ht="63" customHeight="1" thickBot="1" x14ac:dyDescent="0.3">
      <c r="A32" s="351"/>
      <c r="B32" s="416"/>
      <c r="C32" s="359" t="s">
        <v>169</v>
      </c>
      <c r="D32" s="360"/>
      <c r="E32" s="344"/>
      <c r="F32" s="345"/>
      <c r="G32" s="344"/>
      <c r="H32" s="345"/>
      <c r="I32" s="359"/>
      <c r="J32" s="372"/>
      <c r="K32" s="360"/>
      <c r="L32" s="384"/>
      <c r="M32" s="353"/>
      <c r="N32" s="414"/>
    </row>
    <row r="33" spans="1:14" ht="78" customHeight="1" x14ac:dyDescent="0.25">
      <c r="A33" s="350" t="s">
        <v>172</v>
      </c>
      <c r="B33" s="18">
        <v>2018</v>
      </c>
      <c r="C33" s="358" t="s">
        <v>164</v>
      </c>
      <c r="D33" s="337"/>
      <c r="E33" s="335">
        <v>600</v>
      </c>
      <c r="F33" s="335"/>
      <c r="G33" s="335">
        <v>600</v>
      </c>
      <c r="H33" s="335"/>
      <c r="I33" s="337"/>
      <c r="J33" s="337"/>
      <c r="K33" s="338"/>
      <c r="L33" s="382"/>
      <c r="M33" s="352"/>
      <c r="N33" s="413"/>
    </row>
    <row r="34" spans="1:14" ht="63" customHeight="1" thickBot="1" x14ac:dyDescent="0.3">
      <c r="A34" s="351"/>
      <c r="B34" s="75">
        <v>2019</v>
      </c>
      <c r="C34" s="359" t="s">
        <v>165</v>
      </c>
      <c r="D34" s="372"/>
      <c r="E34" s="335">
        <v>600</v>
      </c>
      <c r="F34" s="335"/>
      <c r="G34" s="335">
        <v>600</v>
      </c>
      <c r="H34" s="335"/>
      <c r="I34" s="372"/>
      <c r="J34" s="372"/>
      <c r="K34" s="360"/>
      <c r="L34" s="384"/>
      <c r="M34" s="353"/>
      <c r="N34" s="414"/>
    </row>
    <row r="35" spans="1:14" ht="84.75" customHeight="1" x14ac:dyDescent="0.25">
      <c r="A35" s="350" t="s">
        <v>174</v>
      </c>
      <c r="B35" s="415">
        <v>2018</v>
      </c>
      <c r="C35" s="358" t="s">
        <v>164</v>
      </c>
      <c r="D35" s="338"/>
      <c r="E35" s="344">
        <v>1500</v>
      </c>
      <c r="F35" s="345"/>
      <c r="G35" s="344">
        <v>1500</v>
      </c>
      <c r="H35" s="345"/>
      <c r="I35" s="358"/>
      <c r="J35" s="337"/>
      <c r="K35" s="338"/>
      <c r="L35" s="382"/>
      <c r="M35" s="352"/>
      <c r="N35" s="413"/>
    </row>
    <row r="36" spans="1:14" ht="63" customHeight="1" thickBot="1" x14ac:dyDescent="0.3">
      <c r="A36" s="351"/>
      <c r="B36" s="416"/>
      <c r="C36" s="359" t="s">
        <v>165</v>
      </c>
      <c r="D36" s="360"/>
      <c r="E36" s="359"/>
      <c r="F36" s="360"/>
      <c r="G36" s="359"/>
      <c r="H36" s="360"/>
      <c r="I36" s="359"/>
      <c r="J36" s="372"/>
      <c r="K36" s="360"/>
      <c r="L36" s="384"/>
      <c r="M36" s="353"/>
      <c r="N36" s="414"/>
    </row>
    <row r="37" spans="1:14" ht="84.75" customHeight="1" x14ac:dyDescent="0.25">
      <c r="A37" s="350" t="s">
        <v>175</v>
      </c>
      <c r="B37" s="415">
        <v>2018</v>
      </c>
      <c r="C37" s="358" t="s">
        <v>168</v>
      </c>
      <c r="D37" s="338"/>
      <c r="E37" s="419">
        <v>1300</v>
      </c>
      <c r="F37" s="420"/>
      <c r="G37" s="358"/>
      <c r="H37" s="338"/>
      <c r="I37" s="419">
        <v>1300</v>
      </c>
      <c r="J37" s="423"/>
      <c r="K37" s="420"/>
      <c r="L37" s="382"/>
      <c r="M37" s="352"/>
      <c r="N37" s="413"/>
    </row>
    <row r="38" spans="1:14" ht="63" customHeight="1" thickBot="1" x14ac:dyDescent="0.3">
      <c r="A38" s="351"/>
      <c r="B38" s="416"/>
      <c r="C38" s="359" t="s">
        <v>169</v>
      </c>
      <c r="D38" s="360"/>
      <c r="E38" s="421"/>
      <c r="F38" s="422"/>
      <c r="G38" s="359"/>
      <c r="H38" s="360"/>
      <c r="I38" s="421"/>
      <c r="J38" s="424"/>
      <c r="K38" s="422"/>
      <c r="L38" s="384"/>
      <c r="M38" s="353"/>
      <c r="N38" s="414"/>
    </row>
    <row r="39" spans="1:14" ht="68.25" customHeight="1" x14ac:dyDescent="0.25">
      <c r="A39" s="350" t="s">
        <v>176</v>
      </c>
      <c r="B39" s="415">
        <v>2018</v>
      </c>
      <c r="C39" s="358" t="s">
        <v>164</v>
      </c>
      <c r="D39" s="338"/>
      <c r="E39" s="358">
        <v>700</v>
      </c>
      <c r="F39" s="338"/>
      <c r="G39" s="358"/>
      <c r="H39" s="338"/>
      <c r="I39" s="358">
        <v>700</v>
      </c>
      <c r="J39" s="337"/>
      <c r="K39" s="338"/>
      <c r="L39" s="382"/>
      <c r="M39" s="352"/>
      <c r="N39" s="413"/>
    </row>
    <row r="40" spans="1:14" ht="72" customHeight="1" thickBot="1" x14ac:dyDescent="0.3">
      <c r="A40" s="351"/>
      <c r="B40" s="417"/>
      <c r="C40" s="359" t="s">
        <v>177</v>
      </c>
      <c r="D40" s="360"/>
      <c r="E40" s="359"/>
      <c r="F40" s="360"/>
      <c r="G40" s="359"/>
      <c r="H40" s="360"/>
      <c r="I40" s="359"/>
      <c r="J40" s="372"/>
      <c r="K40" s="360"/>
      <c r="L40" s="384"/>
      <c r="M40" s="353"/>
      <c r="N40" s="414"/>
    </row>
    <row r="41" spans="1:14" ht="49.5" customHeight="1" x14ac:dyDescent="0.25">
      <c r="A41" s="425" t="s">
        <v>179</v>
      </c>
      <c r="B41" s="335">
        <v>2018</v>
      </c>
      <c r="C41" s="336" t="s">
        <v>32</v>
      </c>
      <c r="D41" s="338"/>
      <c r="E41" s="358">
        <v>100</v>
      </c>
      <c r="F41" s="338"/>
      <c r="G41" s="358"/>
      <c r="H41" s="338"/>
      <c r="I41" s="358" t="s">
        <v>180</v>
      </c>
      <c r="J41" s="337"/>
      <c r="K41" s="338"/>
      <c r="L41" s="382"/>
      <c r="M41" s="352"/>
      <c r="N41" s="413" t="s">
        <v>181</v>
      </c>
    </row>
    <row r="42" spans="1:14" ht="31.5" customHeight="1" x14ac:dyDescent="0.25">
      <c r="A42" s="425"/>
      <c r="B42" s="335"/>
      <c r="C42" s="426"/>
      <c r="D42" s="345"/>
      <c r="E42" s="344"/>
      <c r="F42" s="345"/>
      <c r="G42" s="344"/>
      <c r="H42" s="345"/>
      <c r="I42" s="344"/>
      <c r="J42" s="378"/>
      <c r="K42" s="345"/>
      <c r="L42" s="383"/>
      <c r="M42" s="409"/>
      <c r="N42" s="418"/>
    </row>
    <row r="43" spans="1:14" ht="47.25" customHeight="1" thickBot="1" x14ac:dyDescent="0.3">
      <c r="A43" s="425"/>
      <c r="B43" s="335"/>
      <c r="C43" s="427"/>
      <c r="D43" s="360"/>
      <c r="E43" s="344"/>
      <c r="F43" s="345"/>
      <c r="G43" s="344"/>
      <c r="H43" s="345"/>
      <c r="I43" s="344"/>
      <c r="J43" s="378"/>
      <c r="K43" s="345"/>
      <c r="L43" s="383"/>
      <c r="M43" s="409"/>
      <c r="N43" s="418"/>
    </row>
    <row r="44" spans="1:14" ht="72.75" customHeight="1" thickBot="1" x14ac:dyDescent="0.3">
      <c r="A44" s="350" t="s">
        <v>182</v>
      </c>
      <c r="B44" s="6" t="s">
        <v>183</v>
      </c>
      <c r="C44" s="358" t="s">
        <v>31</v>
      </c>
      <c r="D44" s="338"/>
      <c r="E44" s="358">
        <v>500</v>
      </c>
      <c r="F44" s="338"/>
      <c r="G44" s="358"/>
      <c r="H44" s="338"/>
      <c r="I44" s="358">
        <v>500</v>
      </c>
      <c r="J44" s="337"/>
      <c r="K44" s="338"/>
      <c r="L44" s="382"/>
      <c r="M44" s="352"/>
      <c r="N44" s="413" t="s">
        <v>181</v>
      </c>
    </row>
    <row r="45" spans="1:14" ht="31.5" customHeight="1" x14ac:dyDescent="0.25">
      <c r="A45" s="370"/>
      <c r="B45" s="6">
        <v>2020</v>
      </c>
      <c r="C45" s="344"/>
      <c r="D45" s="345"/>
      <c r="E45" s="358">
        <v>500</v>
      </c>
      <c r="F45" s="338"/>
      <c r="G45" s="344"/>
      <c r="H45" s="345"/>
      <c r="I45" s="358">
        <v>500</v>
      </c>
      <c r="J45" s="337"/>
      <c r="K45" s="338"/>
      <c r="L45" s="383"/>
      <c r="M45" s="409"/>
      <c r="N45" s="418"/>
    </row>
    <row r="46" spans="1:14" ht="125.25" customHeight="1" x14ac:dyDescent="0.25">
      <c r="A46" s="59" t="s">
        <v>184</v>
      </c>
      <c r="B46" s="56">
        <v>2019</v>
      </c>
      <c r="C46" s="404" t="s">
        <v>32</v>
      </c>
      <c r="D46" s="404"/>
      <c r="E46" s="335">
        <v>100</v>
      </c>
      <c r="F46" s="335"/>
      <c r="G46" s="335"/>
      <c r="H46" s="335"/>
      <c r="I46" s="335">
        <v>100</v>
      </c>
      <c r="J46" s="335"/>
      <c r="K46" s="335"/>
      <c r="L46" s="60"/>
      <c r="M46" s="59"/>
      <c r="N46" s="59" t="s">
        <v>181</v>
      </c>
    </row>
    <row r="47" spans="1:14" ht="75" customHeight="1" x14ac:dyDescent="0.25">
      <c r="A47" s="432" t="s">
        <v>185</v>
      </c>
      <c r="B47" s="335" t="s">
        <v>186</v>
      </c>
      <c r="C47" s="346" t="s">
        <v>32</v>
      </c>
      <c r="D47" s="433"/>
      <c r="E47" s="335">
        <v>1000</v>
      </c>
      <c r="F47" s="335"/>
      <c r="G47" s="335"/>
      <c r="H47" s="335"/>
      <c r="I47" s="335">
        <v>1000</v>
      </c>
      <c r="J47" s="335"/>
      <c r="K47" s="335"/>
      <c r="L47" s="431"/>
      <c r="M47" s="404"/>
      <c r="N47" s="404" t="s">
        <v>181</v>
      </c>
    </row>
    <row r="48" spans="1:14" ht="31.5" customHeight="1" x14ac:dyDescent="0.25">
      <c r="A48" s="432"/>
      <c r="B48" s="335"/>
      <c r="C48" s="426"/>
      <c r="D48" s="434"/>
      <c r="E48" s="335"/>
      <c r="F48" s="335"/>
      <c r="G48" s="335"/>
      <c r="H48" s="335"/>
      <c r="I48" s="335"/>
      <c r="J48" s="335"/>
      <c r="K48" s="335"/>
      <c r="L48" s="431"/>
      <c r="M48" s="404"/>
      <c r="N48" s="404"/>
    </row>
    <row r="49" spans="1:14" ht="11.25" customHeight="1" x14ac:dyDescent="0.25">
      <c r="A49" s="432"/>
      <c r="B49" s="335"/>
      <c r="C49" s="347"/>
      <c r="D49" s="435"/>
      <c r="E49" s="335"/>
      <c r="F49" s="335"/>
      <c r="G49" s="335"/>
      <c r="H49" s="335"/>
      <c r="I49" s="335"/>
      <c r="J49" s="335"/>
      <c r="K49" s="335"/>
      <c r="L49" s="431"/>
      <c r="M49" s="404"/>
      <c r="N49" s="404"/>
    </row>
    <row r="50" spans="1:14" ht="34.5" customHeight="1" x14ac:dyDescent="0.25">
      <c r="A50" s="62" t="s">
        <v>187</v>
      </c>
      <c r="B50" s="428">
        <v>2018</v>
      </c>
      <c r="C50" s="386" t="s">
        <v>178</v>
      </c>
      <c r="D50" s="387"/>
      <c r="E50" s="429"/>
      <c r="F50" s="430"/>
      <c r="G50" s="344"/>
      <c r="H50" s="345"/>
      <c r="I50" s="450"/>
      <c r="J50" s="451"/>
      <c r="K50" s="406"/>
      <c r="L50" s="383"/>
      <c r="M50" s="409"/>
      <c r="N50" s="418" t="s">
        <v>181</v>
      </c>
    </row>
    <row r="51" spans="1:14" ht="409.5" x14ac:dyDescent="0.25">
      <c r="A51" s="122" t="s">
        <v>188</v>
      </c>
      <c r="B51" s="428"/>
      <c r="C51" s="386" t="s">
        <v>191</v>
      </c>
      <c r="D51" s="387"/>
      <c r="E51" s="344">
        <v>300</v>
      </c>
      <c r="F51" s="345"/>
      <c r="G51" s="344"/>
      <c r="H51" s="345"/>
      <c r="I51" s="344">
        <v>300</v>
      </c>
      <c r="J51" s="378"/>
      <c r="K51" s="345"/>
      <c r="L51" s="383"/>
      <c r="M51" s="409"/>
      <c r="N51" s="418"/>
    </row>
    <row r="52" spans="1:14" ht="409.5" x14ac:dyDescent="0.25">
      <c r="A52" s="122" t="s">
        <v>189</v>
      </c>
      <c r="B52" s="428"/>
      <c r="C52" s="386"/>
      <c r="D52" s="387"/>
      <c r="E52" s="344">
        <v>200</v>
      </c>
      <c r="F52" s="345"/>
      <c r="G52" s="344"/>
      <c r="H52" s="345"/>
      <c r="I52" s="344">
        <v>200</v>
      </c>
      <c r="J52" s="378"/>
      <c r="K52" s="345"/>
      <c r="L52" s="383"/>
      <c r="M52" s="409"/>
      <c r="N52" s="418"/>
    </row>
    <row r="53" spans="1:14" ht="409.6" thickBot="1" x14ac:dyDescent="0.3">
      <c r="A53" s="121" t="s">
        <v>190</v>
      </c>
      <c r="B53" s="428"/>
      <c r="C53" s="333"/>
      <c r="D53" s="334"/>
      <c r="E53" s="344">
        <v>300</v>
      </c>
      <c r="F53" s="345"/>
      <c r="G53" s="344"/>
      <c r="H53" s="345"/>
      <c r="I53" s="344">
        <v>300</v>
      </c>
      <c r="J53" s="378"/>
      <c r="K53" s="345"/>
      <c r="L53" s="383"/>
      <c r="M53" s="409"/>
      <c r="N53" s="418"/>
    </row>
    <row r="54" spans="1:14" ht="346.5" x14ac:dyDescent="0.25">
      <c r="A54" s="44" t="s">
        <v>192</v>
      </c>
      <c r="B54" s="415">
        <v>2018</v>
      </c>
      <c r="C54" s="354" t="s">
        <v>178</v>
      </c>
      <c r="D54" s="355"/>
      <c r="E54" s="358">
        <v>1490</v>
      </c>
      <c r="F54" s="338"/>
      <c r="G54" s="358"/>
      <c r="H54" s="338"/>
      <c r="I54" s="358">
        <v>1490</v>
      </c>
      <c r="J54" s="337"/>
      <c r="K54" s="338"/>
      <c r="L54" s="382"/>
      <c r="M54" s="352"/>
      <c r="N54" s="413" t="s">
        <v>181</v>
      </c>
    </row>
    <row r="55" spans="1:14" ht="32.25" customHeight="1" x14ac:dyDescent="0.25">
      <c r="A55" s="44" t="s">
        <v>193</v>
      </c>
      <c r="B55" s="417"/>
      <c r="C55" s="386" t="s">
        <v>191</v>
      </c>
      <c r="D55" s="387"/>
      <c r="E55" s="344"/>
      <c r="F55" s="345"/>
      <c r="G55" s="344"/>
      <c r="H55" s="345"/>
      <c r="I55" s="344"/>
      <c r="J55" s="378"/>
      <c r="K55" s="345"/>
      <c r="L55" s="383"/>
      <c r="M55" s="409"/>
      <c r="N55" s="418"/>
    </row>
    <row r="56" spans="1:14" ht="16.5" thickBot="1" x14ac:dyDescent="0.3">
      <c r="A56" s="43"/>
      <c r="B56" s="416"/>
      <c r="C56" s="452"/>
      <c r="D56" s="453"/>
      <c r="E56" s="359"/>
      <c r="F56" s="360"/>
      <c r="G56" s="359"/>
      <c r="H56" s="360"/>
      <c r="I56" s="359"/>
      <c r="J56" s="372"/>
      <c r="K56" s="360"/>
      <c r="L56" s="384"/>
      <c r="M56" s="353"/>
      <c r="N56" s="414"/>
    </row>
    <row r="57" spans="1:14" ht="123.75" customHeight="1" thickBot="1" x14ac:dyDescent="0.3">
      <c r="A57" s="44" t="s">
        <v>35</v>
      </c>
      <c r="B57" s="32" t="s">
        <v>194</v>
      </c>
      <c r="C57" s="354" t="s">
        <v>33</v>
      </c>
      <c r="D57" s="355"/>
      <c r="E57" s="439">
        <v>8000</v>
      </c>
      <c r="F57" s="440"/>
      <c r="G57" s="358"/>
      <c r="H57" s="338"/>
      <c r="I57" s="436">
        <v>8000</v>
      </c>
      <c r="J57" s="437"/>
      <c r="K57" s="438"/>
      <c r="L57" s="34"/>
      <c r="M57" s="32"/>
      <c r="N57" s="18" t="s">
        <v>181</v>
      </c>
    </row>
    <row r="58" spans="1:14" ht="73.5" customHeight="1" thickBot="1" x14ac:dyDescent="0.3">
      <c r="A58" s="61" t="s">
        <v>34</v>
      </c>
      <c r="B58" s="85">
        <v>2019</v>
      </c>
      <c r="C58" s="354" t="s">
        <v>178</v>
      </c>
      <c r="D58" s="355"/>
      <c r="E58" s="436">
        <v>1300</v>
      </c>
      <c r="F58" s="438"/>
      <c r="G58" s="358"/>
      <c r="H58" s="338"/>
      <c r="I58" s="436">
        <v>1300</v>
      </c>
      <c r="J58" s="437"/>
      <c r="K58" s="438"/>
      <c r="L58" s="34"/>
      <c r="M58" s="32"/>
      <c r="N58" s="18" t="s">
        <v>195</v>
      </c>
    </row>
    <row r="59" spans="1:14" ht="45.75" customHeight="1" x14ac:dyDescent="0.25">
      <c r="A59" s="441" t="s">
        <v>196</v>
      </c>
      <c r="B59" s="415">
        <v>2019</v>
      </c>
      <c r="C59" s="354" t="s">
        <v>178</v>
      </c>
      <c r="D59" s="355"/>
      <c r="E59" s="443">
        <v>300</v>
      </c>
      <c r="F59" s="444"/>
      <c r="G59" s="358"/>
      <c r="H59" s="338"/>
      <c r="I59" s="443">
        <v>300</v>
      </c>
      <c r="J59" s="447"/>
      <c r="K59" s="444"/>
      <c r="L59" s="382"/>
      <c r="M59" s="352"/>
      <c r="N59" s="413"/>
    </row>
    <row r="60" spans="1:14" ht="66" customHeight="1" thickBot="1" x14ac:dyDescent="0.3">
      <c r="A60" s="442"/>
      <c r="B60" s="416"/>
      <c r="C60" s="356" t="s">
        <v>191</v>
      </c>
      <c r="D60" s="357"/>
      <c r="E60" s="445"/>
      <c r="F60" s="446"/>
      <c r="G60" s="359"/>
      <c r="H60" s="360"/>
      <c r="I60" s="445"/>
      <c r="J60" s="448"/>
      <c r="K60" s="446"/>
      <c r="L60" s="384"/>
      <c r="M60" s="353"/>
      <c r="N60" s="414"/>
    </row>
    <row r="61" spans="1:14" ht="47.25" customHeight="1" x14ac:dyDescent="0.25">
      <c r="A61" s="120" t="s">
        <v>197</v>
      </c>
      <c r="B61" s="449">
        <v>2019</v>
      </c>
      <c r="C61" s="354" t="s">
        <v>178</v>
      </c>
      <c r="D61" s="355"/>
      <c r="E61" s="443" t="s">
        <v>199</v>
      </c>
      <c r="F61" s="444"/>
      <c r="G61" s="358"/>
      <c r="H61" s="338"/>
      <c r="I61" s="443" t="s">
        <v>199</v>
      </c>
      <c r="J61" s="447"/>
      <c r="K61" s="444"/>
      <c r="L61" s="382"/>
      <c r="M61" s="352"/>
      <c r="N61" s="413"/>
    </row>
    <row r="62" spans="1:14" ht="48.75" customHeight="1" thickBot="1" x14ac:dyDescent="0.3">
      <c r="A62" s="121" t="s">
        <v>198</v>
      </c>
      <c r="B62" s="428"/>
      <c r="C62" s="386" t="s">
        <v>191</v>
      </c>
      <c r="D62" s="387"/>
      <c r="E62" s="454"/>
      <c r="F62" s="457"/>
      <c r="G62" s="344"/>
      <c r="H62" s="345"/>
      <c r="I62" s="454"/>
      <c r="J62" s="456"/>
      <c r="K62" s="457"/>
      <c r="L62" s="383"/>
      <c r="M62" s="409"/>
      <c r="N62" s="418"/>
    </row>
    <row r="63" spans="1:14" ht="47.25" customHeight="1" x14ac:dyDescent="0.25">
      <c r="A63" s="44" t="s">
        <v>187</v>
      </c>
      <c r="B63" s="78" t="s">
        <v>203</v>
      </c>
      <c r="C63" s="354" t="s">
        <v>178</v>
      </c>
      <c r="D63" s="355"/>
      <c r="E63" s="443"/>
      <c r="F63" s="447"/>
      <c r="G63" s="346"/>
      <c r="H63" s="433"/>
      <c r="I63" s="447"/>
      <c r="J63" s="447"/>
      <c r="K63" s="444"/>
      <c r="L63" s="382"/>
      <c r="M63" s="352"/>
      <c r="N63" s="413"/>
    </row>
    <row r="64" spans="1:14" ht="72.75" customHeight="1" x14ac:dyDescent="0.25">
      <c r="A64" s="44" t="s">
        <v>200</v>
      </c>
      <c r="B64" s="78"/>
      <c r="C64" s="386" t="s">
        <v>191</v>
      </c>
      <c r="D64" s="387"/>
      <c r="E64" s="454">
        <v>500</v>
      </c>
      <c r="F64" s="455"/>
      <c r="G64" s="426"/>
      <c r="H64" s="434"/>
      <c r="I64" s="455">
        <v>500</v>
      </c>
      <c r="J64" s="456"/>
      <c r="K64" s="457"/>
      <c r="L64" s="383"/>
      <c r="M64" s="409"/>
      <c r="N64" s="418"/>
    </row>
    <row r="65" spans="1:14" ht="204.75" x14ac:dyDescent="0.25">
      <c r="A65" s="44" t="s">
        <v>201</v>
      </c>
      <c r="B65" s="78"/>
      <c r="C65" s="333"/>
      <c r="D65" s="334"/>
      <c r="E65" s="454" t="s">
        <v>204</v>
      </c>
      <c r="F65" s="455"/>
      <c r="G65" s="426">
        <v>2500</v>
      </c>
      <c r="H65" s="434"/>
      <c r="I65" s="455">
        <v>2500</v>
      </c>
      <c r="J65" s="456"/>
      <c r="K65" s="457"/>
      <c r="L65" s="383"/>
      <c r="M65" s="409"/>
      <c r="N65" s="418"/>
    </row>
    <row r="66" spans="1:14" ht="158.25" thickBot="1" x14ac:dyDescent="0.3">
      <c r="A66" s="45" t="s">
        <v>202</v>
      </c>
      <c r="B66" s="92"/>
      <c r="C66" s="452"/>
      <c r="D66" s="453"/>
      <c r="E66" s="445">
        <v>200</v>
      </c>
      <c r="F66" s="448"/>
      <c r="G66" s="347"/>
      <c r="H66" s="435"/>
      <c r="I66" s="448">
        <v>200</v>
      </c>
      <c r="J66" s="448"/>
      <c r="K66" s="446"/>
      <c r="L66" s="384"/>
      <c r="M66" s="353"/>
      <c r="N66" s="414"/>
    </row>
    <row r="67" spans="1:14" ht="46.5" customHeight="1" x14ac:dyDescent="0.25">
      <c r="A67" s="441" t="s">
        <v>205</v>
      </c>
      <c r="B67" s="459">
        <v>2021</v>
      </c>
      <c r="C67" s="354" t="s">
        <v>178</v>
      </c>
      <c r="D67" s="355"/>
      <c r="E67" s="443" t="s">
        <v>206</v>
      </c>
      <c r="F67" s="444"/>
      <c r="G67" s="344"/>
      <c r="H67" s="345"/>
      <c r="I67" s="443" t="s">
        <v>206</v>
      </c>
      <c r="J67" s="447"/>
      <c r="K67" s="444"/>
      <c r="L67" s="382"/>
      <c r="M67" s="352"/>
      <c r="N67" s="413"/>
    </row>
    <row r="68" spans="1:14" ht="67.5" customHeight="1" thickBot="1" x14ac:dyDescent="0.3">
      <c r="A68" s="458"/>
      <c r="B68" s="460"/>
      <c r="C68" s="356" t="s">
        <v>191</v>
      </c>
      <c r="D68" s="357"/>
      <c r="E68" s="445"/>
      <c r="F68" s="446"/>
      <c r="G68" s="359"/>
      <c r="H68" s="360"/>
      <c r="I68" s="445"/>
      <c r="J68" s="448"/>
      <c r="K68" s="446"/>
      <c r="L68" s="384"/>
      <c r="M68" s="353"/>
      <c r="N68" s="414"/>
    </row>
    <row r="69" spans="1:14" ht="42" customHeight="1" x14ac:dyDescent="0.25">
      <c r="A69" s="441" t="s">
        <v>207</v>
      </c>
      <c r="B69" s="459" t="s">
        <v>139</v>
      </c>
      <c r="C69" s="354" t="s">
        <v>178</v>
      </c>
      <c r="D69" s="355"/>
      <c r="E69" s="443" t="s">
        <v>208</v>
      </c>
      <c r="F69" s="444"/>
      <c r="G69" s="358"/>
      <c r="H69" s="338"/>
      <c r="I69" s="443" t="s">
        <v>208</v>
      </c>
      <c r="J69" s="447"/>
      <c r="K69" s="444"/>
      <c r="L69" s="382"/>
      <c r="M69" s="352"/>
      <c r="N69" s="413"/>
    </row>
    <row r="70" spans="1:14" ht="78.75" customHeight="1" thickBot="1" x14ac:dyDescent="0.3">
      <c r="A70" s="458"/>
      <c r="B70" s="460"/>
      <c r="C70" s="356" t="s">
        <v>191</v>
      </c>
      <c r="D70" s="357"/>
      <c r="E70" s="445"/>
      <c r="F70" s="446"/>
      <c r="G70" s="359"/>
      <c r="H70" s="360"/>
      <c r="I70" s="445"/>
      <c r="J70" s="448"/>
      <c r="K70" s="446"/>
      <c r="L70" s="384"/>
      <c r="M70" s="353"/>
      <c r="N70" s="414"/>
    </row>
    <row r="71" spans="1:14" ht="54" customHeight="1" x14ac:dyDescent="0.25">
      <c r="A71" s="350" t="s">
        <v>209</v>
      </c>
      <c r="B71" s="415">
        <v>2019</v>
      </c>
      <c r="C71" s="354" t="s">
        <v>178</v>
      </c>
      <c r="D71" s="355"/>
      <c r="E71" s="443" t="s">
        <v>208</v>
      </c>
      <c r="F71" s="444"/>
      <c r="G71" s="358"/>
      <c r="H71" s="338"/>
      <c r="I71" s="443" t="s">
        <v>208</v>
      </c>
      <c r="J71" s="447"/>
      <c r="K71" s="444"/>
      <c r="L71" s="382"/>
      <c r="M71" s="352"/>
      <c r="N71" s="413" t="s">
        <v>211</v>
      </c>
    </row>
    <row r="72" spans="1:14" ht="63" customHeight="1" thickBot="1" x14ac:dyDescent="0.3">
      <c r="A72" s="351"/>
      <c r="B72" s="416"/>
      <c r="C72" s="356" t="s">
        <v>210</v>
      </c>
      <c r="D72" s="357"/>
      <c r="E72" s="445"/>
      <c r="F72" s="446"/>
      <c r="G72" s="359"/>
      <c r="H72" s="360"/>
      <c r="I72" s="445"/>
      <c r="J72" s="448"/>
      <c r="K72" s="446"/>
      <c r="L72" s="384"/>
      <c r="M72" s="353"/>
      <c r="N72" s="414"/>
    </row>
    <row r="73" spans="1:14" ht="47.25" customHeight="1" x14ac:dyDescent="0.25">
      <c r="A73" s="350" t="s">
        <v>212</v>
      </c>
      <c r="B73" s="415">
        <v>2020</v>
      </c>
      <c r="C73" s="354" t="s">
        <v>178</v>
      </c>
      <c r="D73" s="355"/>
      <c r="E73" s="358">
        <v>1500</v>
      </c>
      <c r="F73" s="338"/>
      <c r="G73" s="358"/>
      <c r="H73" s="338"/>
      <c r="I73" s="358">
        <v>1500</v>
      </c>
      <c r="J73" s="337"/>
      <c r="K73" s="338"/>
      <c r="L73" s="382"/>
      <c r="M73" s="352"/>
      <c r="N73" s="413"/>
    </row>
    <row r="74" spans="1:14" ht="63" customHeight="1" thickBot="1" x14ac:dyDescent="0.3">
      <c r="A74" s="351"/>
      <c r="B74" s="416"/>
      <c r="C74" s="356" t="s">
        <v>210</v>
      </c>
      <c r="D74" s="357"/>
      <c r="E74" s="359"/>
      <c r="F74" s="360"/>
      <c r="G74" s="359"/>
      <c r="H74" s="360"/>
      <c r="I74" s="359"/>
      <c r="J74" s="372"/>
      <c r="K74" s="360"/>
      <c r="L74" s="384"/>
      <c r="M74" s="353"/>
      <c r="N74" s="414"/>
    </row>
    <row r="75" spans="1:14" ht="58.5" customHeight="1" x14ac:dyDescent="0.25">
      <c r="A75" s="464" t="s">
        <v>213</v>
      </c>
      <c r="B75" s="81">
        <v>2018</v>
      </c>
      <c r="C75" s="467" t="s">
        <v>136</v>
      </c>
      <c r="D75" s="468"/>
      <c r="E75" s="461">
        <v>500</v>
      </c>
      <c r="F75" s="463"/>
      <c r="G75" s="344"/>
      <c r="H75" s="345"/>
      <c r="I75" s="461">
        <v>500</v>
      </c>
      <c r="J75" s="462"/>
      <c r="K75" s="463"/>
      <c r="L75" s="383"/>
      <c r="M75" s="409"/>
      <c r="N75" s="464" t="s">
        <v>215</v>
      </c>
    </row>
    <row r="76" spans="1:14" ht="49.5" customHeight="1" x14ac:dyDescent="0.25">
      <c r="A76" s="465"/>
      <c r="B76" s="81">
        <v>2019</v>
      </c>
      <c r="C76" s="467" t="s">
        <v>214</v>
      </c>
      <c r="D76" s="468"/>
      <c r="E76" s="461">
        <v>511.8</v>
      </c>
      <c r="F76" s="463"/>
      <c r="G76" s="344"/>
      <c r="H76" s="345"/>
      <c r="I76" s="461">
        <v>511.8</v>
      </c>
      <c r="J76" s="462"/>
      <c r="K76" s="463"/>
      <c r="L76" s="383"/>
      <c r="M76" s="409"/>
      <c r="N76" s="465"/>
    </row>
    <row r="77" spans="1:14" ht="49.5" customHeight="1" x14ac:dyDescent="0.25">
      <c r="A77" s="465"/>
      <c r="B77" s="81">
        <v>2020</v>
      </c>
      <c r="C77" s="461"/>
      <c r="D77" s="463"/>
      <c r="E77" s="461">
        <v>500</v>
      </c>
      <c r="F77" s="463"/>
      <c r="G77" s="344"/>
      <c r="H77" s="345"/>
      <c r="I77" s="461">
        <v>500</v>
      </c>
      <c r="J77" s="499"/>
      <c r="K77" s="463"/>
      <c r="L77" s="383"/>
      <c r="M77" s="409"/>
      <c r="N77" s="465"/>
    </row>
    <row r="78" spans="1:14" ht="16.5" customHeight="1" x14ac:dyDescent="0.25">
      <c r="A78" s="465"/>
      <c r="B78" s="81">
        <v>2021</v>
      </c>
      <c r="C78" s="333"/>
      <c r="D78" s="334"/>
      <c r="E78" s="461">
        <v>300</v>
      </c>
      <c r="F78" s="463"/>
      <c r="G78" s="344"/>
      <c r="H78" s="345"/>
      <c r="I78" s="461">
        <v>300</v>
      </c>
      <c r="J78" s="462"/>
      <c r="K78" s="463"/>
      <c r="L78" s="383"/>
      <c r="M78" s="409"/>
      <c r="N78" s="465"/>
    </row>
    <row r="79" spans="1:14" ht="16.5" customHeight="1" x14ac:dyDescent="0.25">
      <c r="A79" s="465"/>
      <c r="B79" s="81">
        <v>2022</v>
      </c>
      <c r="C79" s="333"/>
      <c r="D79" s="334"/>
      <c r="E79" s="461">
        <v>200</v>
      </c>
      <c r="F79" s="463"/>
      <c r="G79" s="344"/>
      <c r="H79" s="345"/>
      <c r="I79" s="461">
        <v>200</v>
      </c>
      <c r="J79" s="462"/>
      <c r="K79" s="463"/>
      <c r="L79" s="383"/>
      <c r="M79" s="409"/>
      <c r="N79" s="465"/>
    </row>
    <row r="80" spans="1:14" ht="16.5" customHeight="1" thickBot="1" x14ac:dyDescent="0.3">
      <c r="A80" s="466"/>
      <c r="B80" s="92"/>
      <c r="C80" s="452"/>
      <c r="D80" s="453"/>
      <c r="E80" s="359"/>
      <c r="F80" s="360"/>
      <c r="G80" s="359"/>
      <c r="H80" s="360"/>
      <c r="I80" s="359"/>
      <c r="J80" s="372"/>
      <c r="K80" s="360"/>
      <c r="L80" s="384"/>
      <c r="M80" s="353"/>
      <c r="N80" s="466"/>
    </row>
    <row r="81" spans="1:14" ht="74.25" customHeight="1" x14ac:dyDescent="0.25">
      <c r="A81" s="472" t="s">
        <v>216</v>
      </c>
      <c r="B81" s="475">
        <v>2018</v>
      </c>
      <c r="C81" s="478" t="s">
        <v>136</v>
      </c>
      <c r="D81" s="479"/>
      <c r="E81" s="482">
        <v>1500</v>
      </c>
      <c r="F81" s="483"/>
      <c r="G81" s="358"/>
      <c r="H81" s="338"/>
      <c r="I81" s="482">
        <v>1500</v>
      </c>
      <c r="J81" s="486"/>
      <c r="K81" s="483"/>
      <c r="L81" s="382"/>
      <c r="M81" s="352"/>
      <c r="N81" s="469" t="s">
        <v>217</v>
      </c>
    </row>
    <row r="82" spans="1:14" ht="33" customHeight="1" thickBot="1" x14ac:dyDescent="0.3">
      <c r="A82" s="473"/>
      <c r="B82" s="476"/>
      <c r="C82" s="480" t="s">
        <v>214</v>
      </c>
      <c r="D82" s="481"/>
      <c r="E82" s="461"/>
      <c r="F82" s="463"/>
      <c r="G82" s="344"/>
      <c r="H82" s="345"/>
      <c r="I82" s="461"/>
      <c r="J82" s="462"/>
      <c r="K82" s="463"/>
      <c r="L82" s="383"/>
      <c r="M82" s="409"/>
      <c r="N82" s="470"/>
    </row>
    <row r="83" spans="1:14" ht="49.5" customHeight="1" thickBot="1" x14ac:dyDescent="0.3">
      <c r="A83" s="474"/>
      <c r="B83" s="477"/>
      <c r="C83" s="506"/>
      <c r="D83" s="507"/>
      <c r="E83" s="484"/>
      <c r="F83" s="485"/>
      <c r="G83" s="359"/>
      <c r="H83" s="360"/>
      <c r="I83" s="484"/>
      <c r="J83" s="487"/>
      <c r="K83" s="485"/>
      <c r="L83" s="384"/>
      <c r="M83" s="353"/>
      <c r="N83" s="471"/>
    </row>
    <row r="84" spans="1:14" ht="77.25" customHeight="1" x14ac:dyDescent="0.25">
      <c r="A84" s="472" t="s">
        <v>218</v>
      </c>
      <c r="B84" s="81">
        <v>2020</v>
      </c>
      <c r="C84" s="478" t="s">
        <v>136</v>
      </c>
      <c r="D84" s="479"/>
      <c r="E84" s="482">
        <v>1000</v>
      </c>
      <c r="F84" s="483"/>
      <c r="G84" s="358"/>
      <c r="H84" s="338"/>
      <c r="I84" s="482">
        <v>1000</v>
      </c>
      <c r="J84" s="486"/>
      <c r="K84" s="483"/>
      <c r="L84" s="382"/>
      <c r="M84" s="352"/>
      <c r="N84" s="469" t="s">
        <v>219</v>
      </c>
    </row>
    <row r="85" spans="1:14" ht="33" customHeight="1" thickBot="1" x14ac:dyDescent="0.3">
      <c r="A85" s="473"/>
      <c r="B85" s="81">
        <v>2021</v>
      </c>
      <c r="C85" s="480" t="s">
        <v>214</v>
      </c>
      <c r="D85" s="481"/>
      <c r="E85" s="461">
        <v>1000</v>
      </c>
      <c r="F85" s="463"/>
      <c r="G85" s="344"/>
      <c r="H85" s="345"/>
      <c r="I85" s="461">
        <v>1000</v>
      </c>
      <c r="J85" s="462"/>
      <c r="K85" s="463"/>
      <c r="L85" s="383"/>
      <c r="M85" s="409"/>
      <c r="N85" s="470"/>
    </row>
    <row r="86" spans="1:14" ht="49.5" customHeight="1" thickBot="1" x14ac:dyDescent="0.3">
      <c r="A86" s="474"/>
      <c r="B86" s="82">
        <v>2022</v>
      </c>
      <c r="C86" s="480"/>
      <c r="D86" s="481"/>
      <c r="E86" s="484">
        <v>500</v>
      </c>
      <c r="F86" s="485"/>
      <c r="G86" s="359"/>
      <c r="H86" s="360"/>
      <c r="I86" s="484">
        <v>500</v>
      </c>
      <c r="J86" s="487"/>
      <c r="K86" s="485"/>
      <c r="L86" s="384"/>
      <c r="M86" s="353"/>
      <c r="N86" s="471"/>
    </row>
    <row r="87" spans="1:14" ht="83.25" customHeight="1" x14ac:dyDescent="0.25">
      <c r="A87" s="472" t="s">
        <v>220</v>
      </c>
      <c r="B87" s="475">
        <v>2018</v>
      </c>
      <c r="C87" s="478" t="s">
        <v>136</v>
      </c>
      <c r="D87" s="479"/>
      <c r="E87" s="482">
        <v>1000</v>
      </c>
      <c r="F87" s="483"/>
      <c r="G87" s="358"/>
      <c r="H87" s="338"/>
      <c r="I87" s="482">
        <v>1000</v>
      </c>
      <c r="J87" s="486"/>
      <c r="K87" s="483"/>
      <c r="L87" s="382"/>
      <c r="M87" s="352"/>
      <c r="N87" s="469" t="s">
        <v>221</v>
      </c>
    </row>
    <row r="88" spans="1:14" ht="33" customHeight="1" thickBot="1" x14ac:dyDescent="0.3">
      <c r="A88" s="473"/>
      <c r="B88" s="476"/>
      <c r="C88" s="480" t="s">
        <v>214</v>
      </c>
      <c r="D88" s="481"/>
      <c r="E88" s="461"/>
      <c r="F88" s="463"/>
      <c r="G88" s="344"/>
      <c r="H88" s="345"/>
      <c r="I88" s="461"/>
      <c r="J88" s="462"/>
      <c r="K88" s="463"/>
      <c r="L88" s="383"/>
      <c r="M88" s="409"/>
      <c r="N88" s="470"/>
    </row>
    <row r="89" spans="1:14" ht="57" customHeight="1" thickBot="1" x14ac:dyDescent="0.3">
      <c r="A89" s="474"/>
      <c r="B89" s="477"/>
      <c r="C89" s="480"/>
      <c r="D89" s="481"/>
      <c r="E89" s="484"/>
      <c r="F89" s="485"/>
      <c r="G89" s="359"/>
      <c r="H89" s="360"/>
      <c r="I89" s="484"/>
      <c r="J89" s="487"/>
      <c r="K89" s="485"/>
      <c r="L89" s="384"/>
      <c r="M89" s="353"/>
      <c r="N89" s="471"/>
    </row>
    <row r="90" spans="1:14" ht="122.25" customHeight="1" thickBot="1" x14ac:dyDescent="0.3">
      <c r="A90" s="38" t="s">
        <v>222</v>
      </c>
      <c r="B90" s="84">
        <v>2018</v>
      </c>
      <c r="C90" s="478" t="s">
        <v>284</v>
      </c>
      <c r="D90" s="479"/>
      <c r="E90" s="482">
        <v>350</v>
      </c>
      <c r="F90" s="483"/>
      <c r="G90" s="358"/>
      <c r="H90" s="338"/>
      <c r="I90" s="482">
        <v>350</v>
      </c>
      <c r="J90" s="486"/>
      <c r="K90" s="483"/>
      <c r="L90" s="34"/>
      <c r="M90" s="32"/>
      <c r="N90" s="38" t="s">
        <v>223</v>
      </c>
    </row>
    <row r="91" spans="1:14" ht="72.75" customHeight="1" x14ac:dyDescent="0.25">
      <c r="A91" s="472" t="s">
        <v>224</v>
      </c>
      <c r="B91" s="464">
        <v>2018</v>
      </c>
      <c r="C91" s="478" t="s">
        <v>268</v>
      </c>
      <c r="D91" s="479"/>
      <c r="E91" s="482">
        <v>50</v>
      </c>
      <c r="F91" s="483"/>
      <c r="G91" s="358"/>
      <c r="H91" s="338"/>
      <c r="I91" s="482">
        <v>50</v>
      </c>
      <c r="J91" s="486"/>
      <c r="K91" s="483"/>
      <c r="L91" s="382"/>
      <c r="M91" s="352"/>
      <c r="N91" s="469" t="s">
        <v>225</v>
      </c>
    </row>
    <row r="92" spans="1:14" ht="82.5" customHeight="1" x14ac:dyDescent="0.25">
      <c r="A92" s="473"/>
      <c r="B92" s="465"/>
      <c r="C92" s="467" t="s">
        <v>293</v>
      </c>
      <c r="D92" s="468"/>
      <c r="E92" s="461"/>
      <c r="F92" s="463"/>
      <c r="G92" s="344"/>
      <c r="H92" s="345"/>
      <c r="I92" s="461"/>
      <c r="J92" s="499"/>
      <c r="K92" s="463"/>
      <c r="L92" s="383"/>
      <c r="M92" s="409"/>
      <c r="N92" s="470"/>
    </row>
    <row r="93" spans="1:14" ht="70.5" customHeight="1" x14ac:dyDescent="0.25">
      <c r="A93" s="501" t="s">
        <v>226</v>
      </c>
      <c r="B93" s="123"/>
      <c r="C93" s="504" t="s">
        <v>37</v>
      </c>
      <c r="D93" s="505"/>
      <c r="E93" s="496"/>
      <c r="F93" s="498"/>
      <c r="G93" s="339"/>
      <c r="H93" s="493"/>
      <c r="I93" s="496"/>
      <c r="J93" s="497"/>
      <c r="K93" s="498"/>
      <c r="L93" s="513"/>
      <c r="M93" s="515"/>
      <c r="N93" s="488" t="s">
        <v>227</v>
      </c>
    </row>
    <row r="94" spans="1:14" ht="72" customHeight="1" x14ac:dyDescent="0.25">
      <c r="A94" s="502"/>
      <c r="B94" s="81">
        <v>2019</v>
      </c>
      <c r="C94" s="467" t="s">
        <v>293</v>
      </c>
      <c r="D94" s="468"/>
      <c r="E94" s="461">
        <v>200</v>
      </c>
      <c r="F94" s="463"/>
      <c r="G94" s="344"/>
      <c r="H94" s="345"/>
      <c r="I94" s="461">
        <v>200</v>
      </c>
      <c r="J94" s="499"/>
      <c r="K94" s="463"/>
      <c r="L94" s="383"/>
      <c r="M94" s="409"/>
      <c r="N94" s="489"/>
    </row>
    <row r="95" spans="1:14" ht="16.5" customHeight="1" x14ac:dyDescent="0.25">
      <c r="A95" s="503"/>
      <c r="B95" s="124">
        <v>2020</v>
      </c>
      <c r="C95" s="508"/>
      <c r="D95" s="509"/>
      <c r="E95" s="491">
        <v>200</v>
      </c>
      <c r="F95" s="492"/>
      <c r="G95" s="494"/>
      <c r="H95" s="495"/>
      <c r="I95" s="491">
        <v>200</v>
      </c>
      <c r="J95" s="500"/>
      <c r="K95" s="492"/>
      <c r="L95" s="514"/>
      <c r="M95" s="516"/>
      <c r="N95" s="490"/>
    </row>
    <row r="96" spans="1:14" ht="16.5" customHeight="1" x14ac:dyDescent="0.25">
      <c r="A96" s="618" t="s">
        <v>36</v>
      </c>
      <c r="B96" s="619"/>
      <c r="C96" s="619"/>
      <c r="D96" s="620"/>
      <c r="E96" s="621"/>
      <c r="F96" s="622"/>
      <c r="G96" s="341"/>
      <c r="H96" s="343"/>
      <c r="I96" s="621"/>
      <c r="J96" s="623"/>
      <c r="K96" s="622"/>
      <c r="L96" s="86"/>
      <c r="M96" s="56"/>
      <c r="N96" s="125"/>
    </row>
    <row r="97" spans="1:14" ht="17.25" customHeight="1" x14ac:dyDescent="0.25">
      <c r="A97" s="365" t="s">
        <v>228</v>
      </c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7"/>
    </row>
    <row r="98" spans="1:14" ht="31.5" customHeight="1" thickBot="1" x14ac:dyDescent="0.3">
      <c r="A98" s="359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60"/>
    </row>
    <row r="99" spans="1:14" ht="33" customHeight="1" x14ac:dyDescent="0.25">
      <c r="A99" s="350" t="s">
        <v>16</v>
      </c>
      <c r="B99" s="352" t="s">
        <v>229</v>
      </c>
      <c r="C99" s="354" t="s">
        <v>38</v>
      </c>
      <c r="D99" s="355"/>
      <c r="E99" s="358">
        <v>1000</v>
      </c>
      <c r="F99" s="338"/>
      <c r="G99" s="358"/>
      <c r="H99" s="338"/>
      <c r="I99" s="358">
        <v>1000</v>
      </c>
      <c r="J99" s="337"/>
      <c r="K99" s="338"/>
      <c r="L99" s="382"/>
      <c r="M99" s="352"/>
      <c r="N99" s="413" t="s">
        <v>230</v>
      </c>
    </row>
    <row r="100" spans="1:14" ht="78" customHeight="1" thickBot="1" x14ac:dyDescent="0.3">
      <c r="A100" s="351"/>
      <c r="B100" s="353"/>
      <c r="C100" s="356"/>
      <c r="D100" s="357"/>
      <c r="E100" s="359"/>
      <c r="F100" s="360"/>
      <c r="G100" s="359"/>
      <c r="H100" s="360"/>
      <c r="I100" s="359"/>
      <c r="J100" s="372"/>
      <c r="K100" s="360"/>
      <c r="L100" s="384"/>
      <c r="M100" s="353"/>
      <c r="N100" s="414"/>
    </row>
    <row r="101" spans="1:14" ht="64.5" customHeight="1" thickBot="1" x14ac:dyDescent="0.3">
      <c r="A101" s="46" t="s">
        <v>231</v>
      </c>
      <c r="B101" s="85">
        <v>2020</v>
      </c>
      <c r="C101" s="510" t="s">
        <v>38</v>
      </c>
      <c r="D101" s="511"/>
      <c r="E101" s="358">
        <v>200</v>
      </c>
      <c r="F101" s="338"/>
      <c r="G101" s="358"/>
      <c r="H101" s="338"/>
      <c r="I101" s="358">
        <v>200</v>
      </c>
      <c r="J101" s="337"/>
      <c r="K101" s="338"/>
      <c r="L101" s="4"/>
      <c r="M101" s="6"/>
      <c r="N101" s="5" t="s">
        <v>232</v>
      </c>
    </row>
    <row r="102" spans="1:14" ht="74.25" customHeight="1" thickBot="1" x14ac:dyDescent="0.3">
      <c r="A102" s="59" t="s">
        <v>233</v>
      </c>
      <c r="B102" s="55">
        <v>2018</v>
      </c>
      <c r="C102" s="510" t="s">
        <v>38</v>
      </c>
      <c r="D102" s="511"/>
      <c r="E102" s="341">
        <v>60</v>
      </c>
      <c r="F102" s="343"/>
      <c r="G102" s="341"/>
      <c r="H102" s="343"/>
      <c r="I102" s="341">
        <v>60</v>
      </c>
      <c r="J102" s="342"/>
      <c r="K102" s="343"/>
      <c r="L102" s="59"/>
      <c r="M102" s="59"/>
      <c r="N102" s="59" t="s">
        <v>234</v>
      </c>
    </row>
    <row r="103" spans="1:14" ht="63.75" customHeight="1" thickBot="1" x14ac:dyDescent="0.3">
      <c r="A103" s="43" t="s">
        <v>235</v>
      </c>
      <c r="B103" s="3">
        <v>2018</v>
      </c>
      <c r="C103" s="510" t="s">
        <v>38</v>
      </c>
      <c r="D103" s="511"/>
      <c r="E103" s="344">
        <v>160</v>
      </c>
      <c r="F103" s="345"/>
      <c r="G103" s="344"/>
      <c r="H103" s="345"/>
      <c r="I103" s="344">
        <v>160</v>
      </c>
      <c r="J103" s="371"/>
      <c r="K103" s="345"/>
      <c r="L103" s="6"/>
      <c r="M103" s="6"/>
      <c r="N103" s="15" t="s">
        <v>236</v>
      </c>
    </row>
    <row r="104" spans="1:14" ht="46.5" customHeight="1" x14ac:dyDescent="0.25">
      <c r="A104" s="35" t="s">
        <v>237</v>
      </c>
      <c r="B104" s="55">
        <v>2018</v>
      </c>
      <c r="C104" s="358" t="s">
        <v>38</v>
      </c>
      <c r="D104" s="338"/>
      <c r="E104" s="335">
        <v>160</v>
      </c>
      <c r="F104" s="335"/>
      <c r="G104" s="335"/>
      <c r="H104" s="335"/>
      <c r="I104" s="335">
        <v>160</v>
      </c>
      <c r="J104" s="335"/>
      <c r="K104" s="335"/>
      <c r="L104" s="335"/>
      <c r="M104" s="335"/>
      <c r="N104" s="512" t="s">
        <v>238</v>
      </c>
    </row>
    <row r="105" spans="1:14" ht="29.25" customHeight="1" x14ac:dyDescent="0.25">
      <c r="A105" s="33"/>
      <c r="B105" s="68">
        <v>2019</v>
      </c>
      <c r="C105" s="494"/>
      <c r="D105" s="495"/>
      <c r="E105" s="512">
        <v>200</v>
      </c>
      <c r="F105" s="512"/>
      <c r="G105" s="512"/>
      <c r="H105" s="512"/>
      <c r="I105" s="512">
        <v>200</v>
      </c>
      <c r="J105" s="512"/>
      <c r="K105" s="512"/>
      <c r="L105" s="512"/>
      <c r="M105" s="512"/>
      <c r="N105" s="522"/>
    </row>
    <row r="106" spans="1:14" ht="42.75" customHeight="1" x14ac:dyDescent="0.25">
      <c r="A106" s="523" t="s">
        <v>239</v>
      </c>
      <c r="B106" s="525">
        <v>2018</v>
      </c>
      <c r="C106" s="518" t="s">
        <v>240</v>
      </c>
      <c r="D106" s="519"/>
      <c r="E106" s="346">
        <v>600</v>
      </c>
      <c r="F106" s="433"/>
      <c r="G106" s="346"/>
      <c r="H106" s="433"/>
      <c r="I106" s="346">
        <v>600</v>
      </c>
      <c r="J106" s="340"/>
      <c r="K106" s="433"/>
      <c r="L106" s="527"/>
      <c r="M106" s="527"/>
      <c r="N106" s="59" t="s">
        <v>241</v>
      </c>
    </row>
    <row r="107" spans="1:14" ht="41.25" customHeight="1" x14ac:dyDescent="0.25">
      <c r="A107" s="524"/>
      <c r="B107" s="526"/>
      <c r="C107" s="520"/>
      <c r="D107" s="521"/>
      <c r="E107" s="347"/>
      <c r="F107" s="435"/>
      <c r="G107" s="347"/>
      <c r="H107" s="435"/>
      <c r="I107" s="347"/>
      <c r="J107" s="517"/>
      <c r="K107" s="435"/>
      <c r="L107" s="528"/>
      <c r="M107" s="528"/>
      <c r="N107" s="59" t="s">
        <v>242</v>
      </c>
    </row>
    <row r="108" spans="1:14" ht="47.25" x14ac:dyDescent="0.25">
      <c r="A108" s="370" t="s">
        <v>243</v>
      </c>
      <c r="B108" s="417">
        <v>2019</v>
      </c>
      <c r="C108" s="386" t="s">
        <v>133</v>
      </c>
      <c r="D108" s="387"/>
      <c r="E108" s="344">
        <v>200</v>
      </c>
      <c r="F108" s="345"/>
      <c r="G108" s="344"/>
      <c r="H108" s="345"/>
      <c r="I108" s="344">
        <v>200</v>
      </c>
      <c r="J108" s="371"/>
      <c r="K108" s="345"/>
      <c r="L108" s="418"/>
      <c r="M108" s="418"/>
      <c r="N108" s="15" t="s">
        <v>244</v>
      </c>
    </row>
    <row r="109" spans="1:14" ht="32.25" thickBot="1" x14ac:dyDescent="0.3">
      <c r="A109" s="351"/>
      <c r="B109" s="416"/>
      <c r="C109" s="356"/>
      <c r="D109" s="357"/>
      <c r="E109" s="359"/>
      <c r="F109" s="360"/>
      <c r="G109" s="359"/>
      <c r="H109" s="360"/>
      <c r="I109" s="359"/>
      <c r="J109" s="372"/>
      <c r="K109" s="360"/>
      <c r="L109" s="414"/>
      <c r="M109" s="414"/>
      <c r="N109" s="12" t="s">
        <v>245</v>
      </c>
    </row>
    <row r="110" spans="1:14" ht="68.25" customHeight="1" x14ac:dyDescent="0.25">
      <c r="A110" s="350" t="s">
        <v>246</v>
      </c>
      <c r="B110" s="352" t="s">
        <v>130</v>
      </c>
      <c r="C110" s="354" t="s">
        <v>247</v>
      </c>
      <c r="D110" s="355"/>
      <c r="E110" s="358">
        <v>730</v>
      </c>
      <c r="F110" s="338"/>
      <c r="G110" s="358"/>
      <c r="H110" s="338"/>
      <c r="I110" s="358">
        <v>730</v>
      </c>
      <c r="J110" s="337"/>
      <c r="K110" s="338"/>
      <c r="L110" s="352"/>
      <c r="M110" s="352"/>
      <c r="N110" s="413" t="s">
        <v>248</v>
      </c>
    </row>
    <row r="111" spans="1:14" ht="135.75" customHeight="1" thickBot="1" x14ac:dyDescent="0.3">
      <c r="A111" s="351"/>
      <c r="B111" s="353"/>
      <c r="C111" s="356" t="s">
        <v>41</v>
      </c>
      <c r="D111" s="357"/>
      <c r="E111" s="359"/>
      <c r="F111" s="360"/>
      <c r="G111" s="359"/>
      <c r="H111" s="360"/>
      <c r="I111" s="359"/>
      <c r="J111" s="372"/>
      <c r="K111" s="360"/>
      <c r="L111" s="353"/>
      <c r="M111" s="353"/>
      <c r="N111" s="414"/>
    </row>
    <row r="112" spans="1:14" ht="81" customHeight="1" thickBot="1" x14ac:dyDescent="0.3">
      <c r="A112" s="46" t="s">
        <v>251</v>
      </c>
      <c r="B112" s="32" t="s">
        <v>130</v>
      </c>
      <c r="C112" s="354" t="s">
        <v>250</v>
      </c>
      <c r="D112" s="355"/>
      <c r="E112" s="358">
        <v>60</v>
      </c>
      <c r="F112" s="338"/>
      <c r="G112" s="358"/>
      <c r="H112" s="338"/>
      <c r="I112" s="358">
        <v>60</v>
      </c>
      <c r="J112" s="337"/>
      <c r="K112" s="338"/>
      <c r="L112" s="34"/>
      <c r="M112" s="32"/>
      <c r="N112" s="5" t="s">
        <v>15</v>
      </c>
    </row>
    <row r="113" spans="1:14" ht="34.5" customHeight="1" x14ac:dyDescent="0.25">
      <c r="A113" s="350" t="s">
        <v>252</v>
      </c>
      <c r="B113" s="352" t="s">
        <v>159</v>
      </c>
      <c r="C113" s="354" t="s">
        <v>253</v>
      </c>
      <c r="D113" s="355"/>
      <c r="E113" s="358">
        <v>424</v>
      </c>
      <c r="F113" s="338"/>
      <c r="G113" s="358"/>
      <c r="H113" s="338"/>
      <c r="I113" s="358">
        <v>162</v>
      </c>
      <c r="J113" s="337"/>
      <c r="K113" s="338"/>
      <c r="L113" s="352">
        <v>262</v>
      </c>
      <c r="M113" s="352"/>
      <c r="N113" s="379" t="s">
        <v>255</v>
      </c>
    </row>
    <row r="114" spans="1:14" ht="81.75" customHeight="1" thickBot="1" x14ac:dyDescent="0.3">
      <c r="A114" s="351"/>
      <c r="B114" s="353"/>
      <c r="C114" s="356" t="s">
        <v>254</v>
      </c>
      <c r="D114" s="357"/>
      <c r="E114" s="359"/>
      <c r="F114" s="360"/>
      <c r="G114" s="359"/>
      <c r="H114" s="360"/>
      <c r="I114" s="359"/>
      <c r="J114" s="372"/>
      <c r="K114" s="360"/>
      <c r="L114" s="353"/>
      <c r="M114" s="353"/>
      <c r="N114" s="381"/>
    </row>
    <row r="115" spans="1:14" ht="36" customHeight="1" x14ac:dyDescent="0.25">
      <c r="A115" s="350" t="s">
        <v>256</v>
      </c>
      <c r="B115" s="352" t="s">
        <v>159</v>
      </c>
      <c r="C115" s="354" t="s">
        <v>148</v>
      </c>
      <c r="D115" s="355"/>
      <c r="E115" s="358">
        <v>1850</v>
      </c>
      <c r="F115" s="338"/>
      <c r="G115" s="358"/>
      <c r="H115" s="338"/>
      <c r="I115" s="358">
        <v>1850</v>
      </c>
      <c r="J115" s="337"/>
      <c r="K115" s="338"/>
      <c r="L115" s="352"/>
      <c r="M115" s="352"/>
      <c r="N115" s="379" t="s">
        <v>257</v>
      </c>
    </row>
    <row r="116" spans="1:14" ht="63" customHeight="1" thickBot="1" x14ac:dyDescent="0.3">
      <c r="A116" s="351"/>
      <c r="B116" s="353"/>
      <c r="C116" s="356" t="s">
        <v>149</v>
      </c>
      <c r="D116" s="357"/>
      <c r="E116" s="359"/>
      <c r="F116" s="360"/>
      <c r="G116" s="359"/>
      <c r="H116" s="360"/>
      <c r="I116" s="359"/>
      <c r="J116" s="372"/>
      <c r="K116" s="360"/>
      <c r="L116" s="353"/>
      <c r="M116" s="353"/>
      <c r="N116" s="381"/>
    </row>
    <row r="117" spans="1:14" ht="39" customHeight="1" x14ac:dyDescent="0.25">
      <c r="A117" s="337" t="s">
        <v>39</v>
      </c>
      <c r="B117" s="32">
        <v>2018</v>
      </c>
      <c r="C117" s="337" t="s">
        <v>40</v>
      </c>
      <c r="D117" s="337"/>
      <c r="E117" s="358">
        <v>80</v>
      </c>
      <c r="F117" s="338"/>
      <c r="G117" s="358"/>
      <c r="H117" s="338"/>
      <c r="I117" s="358">
        <v>80</v>
      </c>
      <c r="J117" s="337"/>
      <c r="K117" s="338"/>
      <c r="L117" s="32"/>
      <c r="M117" s="32"/>
      <c r="N117" s="337" t="s">
        <v>258</v>
      </c>
    </row>
    <row r="118" spans="1:14" ht="39" customHeight="1" x14ac:dyDescent="0.25">
      <c r="A118" s="371"/>
      <c r="B118" s="56">
        <v>2019</v>
      </c>
      <c r="C118" s="371"/>
      <c r="D118" s="371"/>
      <c r="E118" s="341">
        <v>30</v>
      </c>
      <c r="F118" s="343"/>
      <c r="G118" s="341"/>
      <c r="H118" s="343"/>
      <c r="I118" s="341">
        <v>30</v>
      </c>
      <c r="J118" s="342"/>
      <c r="K118" s="343"/>
      <c r="L118" s="56"/>
      <c r="M118" s="56"/>
      <c r="N118" s="371"/>
    </row>
    <row r="119" spans="1:14" ht="39" customHeight="1" x14ac:dyDescent="0.25">
      <c r="A119" s="371"/>
      <c r="B119" s="56">
        <v>2020</v>
      </c>
      <c r="C119" s="371"/>
      <c r="D119" s="371"/>
      <c r="E119" s="341">
        <v>30</v>
      </c>
      <c r="F119" s="343"/>
      <c r="G119" s="341"/>
      <c r="H119" s="343"/>
      <c r="I119" s="341">
        <v>30</v>
      </c>
      <c r="J119" s="342"/>
      <c r="K119" s="343"/>
      <c r="L119" s="56"/>
      <c r="M119" s="56"/>
      <c r="N119" s="371"/>
    </row>
    <row r="120" spans="1:14" ht="39" customHeight="1" x14ac:dyDescent="0.25">
      <c r="A120" s="371"/>
      <c r="B120" s="56">
        <v>2021</v>
      </c>
      <c r="C120" s="371"/>
      <c r="D120" s="371"/>
      <c r="E120" s="341">
        <v>30</v>
      </c>
      <c r="F120" s="343"/>
      <c r="G120" s="341"/>
      <c r="H120" s="343"/>
      <c r="I120" s="341">
        <v>30</v>
      </c>
      <c r="J120" s="342"/>
      <c r="K120" s="343"/>
      <c r="L120" s="56"/>
      <c r="M120" s="56"/>
      <c r="N120" s="371"/>
    </row>
    <row r="121" spans="1:14" ht="39" customHeight="1" x14ac:dyDescent="0.25">
      <c r="A121" s="517"/>
      <c r="B121" s="56">
        <v>2022</v>
      </c>
      <c r="C121" s="517"/>
      <c r="D121" s="517"/>
      <c r="E121" s="341">
        <v>30</v>
      </c>
      <c r="F121" s="343"/>
      <c r="G121" s="341"/>
      <c r="H121" s="343"/>
      <c r="I121" s="341">
        <v>30</v>
      </c>
      <c r="J121" s="342"/>
      <c r="K121" s="343"/>
      <c r="L121" s="56"/>
      <c r="M121" s="56"/>
      <c r="N121" s="517"/>
    </row>
    <row r="122" spans="1:14" ht="39" customHeight="1" x14ac:dyDescent="0.25">
      <c r="A122" s="335" t="s">
        <v>260</v>
      </c>
      <c r="B122" s="56">
        <v>2019</v>
      </c>
      <c r="C122" s="335" t="s">
        <v>261</v>
      </c>
      <c r="D122" s="335"/>
      <c r="E122" s="335">
        <v>50</v>
      </c>
      <c r="F122" s="335"/>
      <c r="G122" s="341"/>
      <c r="H122" s="343"/>
      <c r="I122" s="341">
        <v>50</v>
      </c>
      <c r="J122" s="342"/>
      <c r="K122" s="343"/>
      <c r="L122" s="56"/>
      <c r="M122" s="56"/>
      <c r="N122" s="56"/>
    </row>
    <row r="123" spans="1:14" ht="162.75" customHeight="1" x14ac:dyDescent="0.25">
      <c r="A123" s="335"/>
      <c r="B123" s="56">
        <v>2020</v>
      </c>
      <c r="C123" s="335"/>
      <c r="D123" s="335"/>
      <c r="E123" s="335">
        <v>50</v>
      </c>
      <c r="F123" s="335"/>
      <c r="G123" s="335"/>
      <c r="H123" s="335"/>
      <c r="I123" s="335">
        <v>50</v>
      </c>
      <c r="J123" s="335"/>
      <c r="K123" s="335"/>
      <c r="L123" s="86"/>
      <c r="M123" s="86"/>
      <c r="N123" s="57" t="s">
        <v>262</v>
      </c>
    </row>
    <row r="124" spans="1:14" ht="409.5" x14ac:dyDescent="0.25">
      <c r="A124" s="83" t="s">
        <v>263</v>
      </c>
      <c r="B124" s="70" t="s">
        <v>229</v>
      </c>
      <c r="C124" s="371" t="s">
        <v>42</v>
      </c>
      <c r="D124" s="345"/>
      <c r="E124" s="344">
        <v>600</v>
      </c>
      <c r="F124" s="345"/>
      <c r="G124" s="344"/>
      <c r="H124" s="345"/>
      <c r="I124" s="344">
        <v>600</v>
      </c>
      <c r="J124" s="371"/>
      <c r="K124" s="345"/>
      <c r="L124" s="409"/>
      <c r="M124" s="409"/>
      <c r="N124" s="409"/>
    </row>
    <row r="125" spans="1:14" ht="409.5" x14ac:dyDescent="0.25">
      <c r="A125" s="39" t="s">
        <v>264</v>
      </c>
      <c r="B125" s="6"/>
      <c r="C125" s="344"/>
      <c r="D125" s="345"/>
      <c r="E125" s="344"/>
      <c r="F125" s="345"/>
      <c r="G125" s="344"/>
      <c r="H125" s="345"/>
      <c r="I125" s="344"/>
      <c r="J125" s="378"/>
      <c r="K125" s="345"/>
      <c r="L125" s="409"/>
      <c r="M125" s="409"/>
      <c r="N125" s="409"/>
    </row>
    <row r="126" spans="1:14" ht="409.5" x14ac:dyDescent="0.25">
      <c r="A126" s="39" t="s">
        <v>265</v>
      </c>
      <c r="B126" s="6" t="s">
        <v>159</v>
      </c>
      <c r="C126" s="344"/>
      <c r="D126" s="345"/>
      <c r="E126" s="344">
        <v>2000</v>
      </c>
      <c r="F126" s="345"/>
      <c r="G126" s="344"/>
      <c r="H126" s="345"/>
      <c r="I126" s="344">
        <v>2000</v>
      </c>
      <c r="J126" s="378"/>
      <c r="K126" s="345"/>
      <c r="L126" s="409"/>
      <c r="M126" s="409"/>
      <c r="N126" s="409"/>
    </row>
    <row r="127" spans="1:14" ht="15.75" x14ac:dyDescent="0.25">
      <c r="A127" s="41"/>
      <c r="B127" s="6"/>
      <c r="C127" s="344"/>
      <c r="D127" s="345"/>
      <c r="E127" s="344"/>
      <c r="F127" s="345"/>
      <c r="G127" s="344"/>
      <c r="H127" s="345"/>
      <c r="I127" s="344"/>
      <c r="J127" s="378"/>
      <c r="K127" s="345"/>
      <c r="L127" s="409"/>
      <c r="M127" s="409"/>
      <c r="N127" s="409"/>
    </row>
    <row r="128" spans="1:14" ht="16.5" thickBot="1" x14ac:dyDescent="0.3">
      <c r="A128" s="41"/>
      <c r="B128" s="6" t="s">
        <v>139</v>
      </c>
      <c r="C128" s="344"/>
      <c r="D128" s="345"/>
      <c r="E128" s="529">
        <v>600</v>
      </c>
      <c r="F128" s="531"/>
      <c r="G128" s="344"/>
      <c r="H128" s="345"/>
      <c r="I128" s="529">
        <v>600</v>
      </c>
      <c r="J128" s="530"/>
      <c r="K128" s="531"/>
      <c r="L128" s="409"/>
      <c r="M128" s="409"/>
      <c r="N128" s="409"/>
    </row>
    <row r="129" spans="1:14" ht="141" customHeight="1" x14ac:dyDescent="0.25">
      <c r="A129" s="350" t="s">
        <v>266</v>
      </c>
      <c r="B129" s="352" t="s">
        <v>267</v>
      </c>
      <c r="C129" s="354" t="s">
        <v>268</v>
      </c>
      <c r="D129" s="355"/>
      <c r="E129" s="358">
        <v>50</v>
      </c>
      <c r="F129" s="338"/>
      <c r="G129" s="358"/>
      <c r="H129" s="338"/>
      <c r="I129" s="358">
        <v>50</v>
      </c>
      <c r="J129" s="337"/>
      <c r="K129" s="338"/>
      <c r="L129" s="352"/>
      <c r="M129" s="352"/>
      <c r="N129" s="413" t="s">
        <v>270</v>
      </c>
    </row>
    <row r="130" spans="1:14" ht="47.25" customHeight="1" thickBot="1" x14ac:dyDescent="0.3">
      <c r="A130" s="370"/>
      <c r="B130" s="409"/>
      <c r="C130" s="386" t="s">
        <v>269</v>
      </c>
      <c r="D130" s="387"/>
      <c r="E130" s="344">
        <v>50</v>
      </c>
      <c r="F130" s="345"/>
      <c r="G130" s="344"/>
      <c r="H130" s="345"/>
      <c r="I130" s="344">
        <v>50</v>
      </c>
      <c r="J130" s="378"/>
      <c r="K130" s="345"/>
      <c r="L130" s="409"/>
      <c r="M130" s="409"/>
      <c r="N130" s="418"/>
    </row>
    <row r="131" spans="1:14" ht="204" customHeight="1" x14ac:dyDescent="0.25">
      <c r="A131" s="532" t="s">
        <v>271</v>
      </c>
      <c r="B131" s="56">
        <v>2018</v>
      </c>
      <c r="C131" s="412" t="s">
        <v>268</v>
      </c>
      <c r="D131" s="412"/>
      <c r="E131" s="335">
        <v>50</v>
      </c>
      <c r="F131" s="341"/>
      <c r="G131" s="63"/>
      <c r="H131" s="64"/>
      <c r="I131" s="343">
        <v>50</v>
      </c>
      <c r="J131" s="335"/>
      <c r="K131" s="335"/>
      <c r="L131" s="338"/>
      <c r="M131" s="352"/>
      <c r="N131" s="352" t="s">
        <v>272</v>
      </c>
    </row>
    <row r="132" spans="1:14" ht="47.25" customHeight="1" thickBot="1" x14ac:dyDescent="0.3">
      <c r="A132" s="370"/>
      <c r="B132" s="6">
        <v>2019</v>
      </c>
      <c r="C132" s="386" t="s">
        <v>269</v>
      </c>
      <c r="D132" s="387"/>
      <c r="E132" s="344">
        <v>50</v>
      </c>
      <c r="F132" s="371"/>
      <c r="G132" s="65"/>
      <c r="H132" s="66"/>
      <c r="I132" s="371">
        <v>50</v>
      </c>
      <c r="J132" s="378"/>
      <c r="K132" s="345"/>
      <c r="L132" s="409"/>
      <c r="M132" s="409"/>
      <c r="N132" s="409"/>
    </row>
    <row r="133" spans="1:14" ht="157.5" customHeight="1" x14ac:dyDescent="0.25">
      <c r="A133" s="350" t="s">
        <v>273</v>
      </c>
      <c r="B133" s="352" t="s">
        <v>274</v>
      </c>
      <c r="C133" s="354" t="s">
        <v>269</v>
      </c>
      <c r="D133" s="355"/>
      <c r="E133" s="358">
        <v>30</v>
      </c>
      <c r="F133" s="338"/>
      <c r="G133" s="358"/>
      <c r="H133" s="338"/>
      <c r="I133" s="358">
        <v>30</v>
      </c>
      <c r="J133" s="337"/>
      <c r="K133" s="338"/>
      <c r="L133" s="413"/>
      <c r="M133" s="413"/>
      <c r="N133" s="413" t="s">
        <v>275</v>
      </c>
    </row>
    <row r="134" spans="1:14" ht="15.75" thickBot="1" x14ac:dyDescent="0.3">
      <c r="A134" s="351"/>
      <c r="B134" s="353"/>
      <c r="C134" s="356"/>
      <c r="D134" s="357"/>
      <c r="E134" s="359"/>
      <c r="F134" s="360"/>
      <c r="G134" s="359"/>
      <c r="H134" s="360"/>
      <c r="I134" s="359"/>
      <c r="J134" s="372"/>
      <c r="K134" s="360"/>
      <c r="L134" s="414"/>
      <c r="M134" s="414"/>
      <c r="N134" s="414"/>
    </row>
    <row r="135" spans="1:14" ht="409.5" x14ac:dyDescent="0.25">
      <c r="A135" s="39" t="s">
        <v>276</v>
      </c>
      <c r="B135" s="6" t="s">
        <v>277</v>
      </c>
      <c r="C135" s="354" t="s">
        <v>278</v>
      </c>
      <c r="D135" s="355"/>
      <c r="E135" s="358" t="s">
        <v>279</v>
      </c>
      <c r="F135" s="338"/>
      <c r="G135" s="358"/>
      <c r="H135" s="338"/>
      <c r="I135" s="358" t="s">
        <v>279</v>
      </c>
      <c r="J135" s="337"/>
      <c r="K135" s="338"/>
      <c r="L135" s="413"/>
      <c r="M135" s="413"/>
      <c r="N135" s="413" t="s">
        <v>280</v>
      </c>
    </row>
    <row r="136" spans="1:14" ht="15.75" x14ac:dyDescent="0.25">
      <c r="A136" s="39"/>
      <c r="B136" s="6">
        <v>2019</v>
      </c>
      <c r="C136" s="386"/>
      <c r="D136" s="387"/>
      <c r="E136" s="344">
        <v>200</v>
      </c>
      <c r="F136" s="345"/>
      <c r="G136" s="344"/>
      <c r="H136" s="345"/>
      <c r="I136" s="344">
        <v>200</v>
      </c>
      <c r="J136" s="378"/>
      <c r="K136" s="345"/>
      <c r="L136" s="418"/>
      <c r="M136" s="418"/>
      <c r="N136" s="418"/>
    </row>
    <row r="137" spans="1:14" ht="15.75" x14ac:dyDescent="0.25">
      <c r="A137" s="39"/>
      <c r="B137" s="6">
        <v>2020</v>
      </c>
      <c r="C137" s="386"/>
      <c r="D137" s="387"/>
      <c r="E137" s="344">
        <v>200</v>
      </c>
      <c r="F137" s="345"/>
      <c r="G137" s="344"/>
      <c r="H137" s="345"/>
      <c r="I137" s="344">
        <v>200</v>
      </c>
      <c r="J137" s="378"/>
      <c r="K137" s="345"/>
      <c r="L137" s="418"/>
      <c r="M137" s="418"/>
      <c r="N137" s="418"/>
    </row>
    <row r="138" spans="1:14" ht="15.75" customHeight="1" x14ac:dyDescent="0.25">
      <c r="A138" s="41"/>
      <c r="B138" s="6">
        <v>2021</v>
      </c>
      <c r="C138" s="386"/>
      <c r="D138" s="387"/>
      <c r="E138" s="344">
        <v>200</v>
      </c>
      <c r="F138" s="345"/>
      <c r="G138" s="344"/>
      <c r="H138" s="345"/>
      <c r="I138" s="344">
        <v>200</v>
      </c>
      <c r="J138" s="378"/>
      <c r="K138" s="345"/>
      <c r="L138" s="418"/>
      <c r="M138" s="418"/>
      <c r="N138" s="418"/>
    </row>
    <row r="139" spans="1:14" ht="15.75" customHeight="1" thickBot="1" x14ac:dyDescent="0.3">
      <c r="A139" s="41"/>
      <c r="B139" s="6">
        <v>2022</v>
      </c>
      <c r="C139" s="386"/>
      <c r="D139" s="387"/>
      <c r="E139" s="344">
        <v>200</v>
      </c>
      <c r="F139" s="345"/>
      <c r="G139" s="344"/>
      <c r="H139" s="345"/>
      <c r="I139" s="344">
        <v>200</v>
      </c>
      <c r="J139" s="378"/>
      <c r="K139" s="345"/>
      <c r="L139" s="418"/>
      <c r="M139" s="418"/>
      <c r="N139" s="418"/>
    </row>
    <row r="140" spans="1:14" ht="119.25" customHeight="1" x14ac:dyDescent="0.25">
      <c r="A140" s="350" t="s">
        <v>281</v>
      </c>
      <c r="B140" s="352" t="s">
        <v>144</v>
      </c>
      <c r="C140" s="354" t="s">
        <v>136</v>
      </c>
      <c r="D140" s="355"/>
      <c r="E140" s="358">
        <v>100</v>
      </c>
      <c r="F140" s="338"/>
      <c r="G140" s="358"/>
      <c r="H140" s="338"/>
      <c r="I140" s="358">
        <v>100</v>
      </c>
      <c r="J140" s="337"/>
      <c r="K140" s="338"/>
      <c r="L140" s="352"/>
      <c r="M140" s="413"/>
      <c r="N140" s="413" t="s">
        <v>282</v>
      </c>
    </row>
    <row r="141" spans="1:14" ht="47.25" customHeight="1" thickBot="1" x14ac:dyDescent="0.3">
      <c r="A141" s="370"/>
      <c r="B141" s="409"/>
      <c r="C141" s="386" t="s">
        <v>269</v>
      </c>
      <c r="D141" s="387"/>
      <c r="E141" s="344"/>
      <c r="F141" s="345"/>
      <c r="G141" s="344"/>
      <c r="H141" s="345"/>
      <c r="I141" s="344"/>
      <c r="J141" s="378"/>
      <c r="K141" s="345"/>
      <c r="L141" s="409"/>
      <c r="M141" s="418"/>
      <c r="N141" s="418"/>
    </row>
    <row r="142" spans="1:14" ht="330.75" customHeight="1" x14ac:dyDescent="0.25">
      <c r="A142" s="350" t="s">
        <v>283</v>
      </c>
      <c r="B142" s="352" t="s">
        <v>159</v>
      </c>
      <c r="C142" s="354" t="s">
        <v>284</v>
      </c>
      <c r="D142" s="355"/>
      <c r="E142" s="358">
        <v>100</v>
      </c>
      <c r="F142" s="338"/>
      <c r="G142" s="358"/>
      <c r="H142" s="338"/>
      <c r="I142" s="358">
        <v>100</v>
      </c>
      <c r="J142" s="337"/>
      <c r="K142" s="338"/>
      <c r="L142" s="382"/>
      <c r="M142" s="352"/>
      <c r="N142" s="379" t="s">
        <v>285</v>
      </c>
    </row>
    <row r="143" spans="1:14" ht="15.75" thickBot="1" x14ac:dyDescent="0.3">
      <c r="A143" s="351"/>
      <c r="B143" s="409"/>
      <c r="C143" s="356"/>
      <c r="D143" s="357"/>
      <c r="E143" s="359"/>
      <c r="F143" s="360"/>
      <c r="G143" s="359"/>
      <c r="H143" s="360"/>
      <c r="I143" s="359"/>
      <c r="J143" s="372"/>
      <c r="K143" s="360"/>
      <c r="L143" s="384"/>
      <c r="M143" s="353"/>
      <c r="N143" s="381"/>
    </row>
    <row r="144" spans="1:14" ht="89.25" customHeight="1" thickBot="1" x14ac:dyDescent="0.3">
      <c r="A144" s="482" t="s">
        <v>286</v>
      </c>
      <c r="B144" s="126">
        <v>2018</v>
      </c>
      <c r="C144" s="408" t="s">
        <v>284</v>
      </c>
      <c r="D144" s="374"/>
      <c r="E144" s="536">
        <v>200</v>
      </c>
      <c r="F144" s="537"/>
      <c r="G144" s="373"/>
      <c r="H144" s="374"/>
      <c r="I144" s="536">
        <v>200</v>
      </c>
      <c r="J144" s="538"/>
      <c r="K144" s="537"/>
      <c r="L144" s="10"/>
      <c r="M144" s="12"/>
      <c r="N144" s="464" t="s">
        <v>287</v>
      </c>
    </row>
    <row r="145" spans="1:14" ht="89.25" customHeight="1" thickBot="1" x14ac:dyDescent="0.3">
      <c r="A145" s="484"/>
      <c r="B145" s="126">
        <v>2019</v>
      </c>
      <c r="C145" s="408" t="s">
        <v>284</v>
      </c>
      <c r="D145" s="374"/>
      <c r="E145" s="536">
        <v>206</v>
      </c>
      <c r="F145" s="537"/>
      <c r="G145" s="373"/>
      <c r="H145" s="374"/>
      <c r="I145" s="536">
        <v>206</v>
      </c>
      <c r="J145" s="538"/>
      <c r="K145" s="537"/>
      <c r="L145" s="6"/>
      <c r="M145" s="15"/>
      <c r="N145" s="466"/>
    </row>
    <row r="146" spans="1:14" ht="11.25" customHeight="1" x14ac:dyDescent="0.25">
      <c r="A146" s="472" t="s">
        <v>288</v>
      </c>
      <c r="B146" s="81"/>
      <c r="C146" s="358" t="s">
        <v>284</v>
      </c>
      <c r="D146" s="338"/>
      <c r="E146" s="482"/>
      <c r="F146" s="483"/>
      <c r="G146" s="358"/>
      <c r="H146" s="338"/>
      <c r="I146" s="482"/>
      <c r="J146" s="486"/>
      <c r="K146" s="483"/>
      <c r="L146" s="352"/>
      <c r="M146" s="413"/>
      <c r="N146" s="533" t="s">
        <v>289</v>
      </c>
    </row>
    <row r="147" spans="1:14" ht="16.5" customHeight="1" x14ac:dyDescent="0.25">
      <c r="A147" s="473"/>
      <c r="B147" s="81">
        <v>2018</v>
      </c>
      <c r="C147" s="344"/>
      <c r="D147" s="345"/>
      <c r="E147" s="461">
        <v>100</v>
      </c>
      <c r="F147" s="463"/>
      <c r="G147" s="344"/>
      <c r="H147" s="345"/>
      <c r="I147" s="461">
        <v>100</v>
      </c>
      <c r="J147" s="462"/>
      <c r="K147" s="463"/>
      <c r="L147" s="409"/>
      <c r="M147" s="418"/>
      <c r="N147" s="534"/>
    </row>
    <row r="148" spans="1:14" ht="16.5" customHeight="1" x14ac:dyDescent="0.25">
      <c r="A148" s="473"/>
      <c r="B148" s="81">
        <v>2019</v>
      </c>
      <c r="C148" s="344"/>
      <c r="D148" s="345"/>
      <c r="E148" s="461">
        <v>244</v>
      </c>
      <c r="F148" s="463"/>
      <c r="G148" s="344"/>
      <c r="H148" s="345"/>
      <c r="I148" s="461">
        <v>244</v>
      </c>
      <c r="J148" s="462"/>
      <c r="K148" s="463"/>
      <c r="L148" s="409"/>
      <c r="M148" s="418"/>
      <c r="N148" s="534"/>
    </row>
    <row r="149" spans="1:14" ht="16.5" customHeight="1" x14ac:dyDescent="0.25">
      <c r="A149" s="473"/>
      <c r="B149" s="81">
        <v>2021</v>
      </c>
      <c r="C149" s="344"/>
      <c r="D149" s="345"/>
      <c r="E149" s="461">
        <v>200</v>
      </c>
      <c r="F149" s="463"/>
      <c r="G149" s="344"/>
      <c r="H149" s="345"/>
      <c r="I149" s="461">
        <v>200</v>
      </c>
      <c r="J149" s="462"/>
      <c r="K149" s="463"/>
      <c r="L149" s="409"/>
      <c r="M149" s="418"/>
      <c r="N149" s="534"/>
    </row>
    <row r="150" spans="1:14" ht="22.5" customHeight="1" thickBot="1" x14ac:dyDescent="0.3">
      <c r="A150" s="474"/>
      <c r="B150" s="82">
        <v>2022</v>
      </c>
      <c r="C150" s="359"/>
      <c r="D150" s="360"/>
      <c r="E150" s="484">
        <v>300</v>
      </c>
      <c r="F150" s="485"/>
      <c r="G150" s="359"/>
      <c r="H150" s="360"/>
      <c r="I150" s="484">
        <v>300</v>
      </c>
      <c r="J150" s="487"/>
      <c r="K150" s="485"/>
      <c r="L150" s="353"/>
      <c r="M150" s="414"/>
      <c r="N150" s="535"/>
    </row>
    <row r="151" spans="1:14" ht="16.5" customHeight="1" x14ac:dyDescent="0.25">
      <c r="A151" s="464" t="s">
        <v>290</v>
      </c>
      <c r="B151" s="81">
        <v>2018</v>
      </c>
      <c r="C151" s="344" t="s">
        <v>284</v>
      </c>
      <c r="D151" s="345"/>
      <c r="E151" s="461">
        <v>10</v>
      </c>
      <c r="F151" s="463"/>
      <c r="G151" s="344"/>
      <c r="H151" s="345"/>
      <c r="I151" s="461">
        <v>10</v>
      </c>
      <c r="J151" s="462"/>
      <c r="K151" s="463"/>
      <c r="L151" s="409"/>
      <c r="M151" s="418"/>
      <c r="N151" s="534" t="s">
        <v>289</v>
      </c>
    </row>
    <row r="152" spans="1:14" ht="16.5" customHeight="1" x14ac:dyDescent="0.25">
      <c r="A152" s="465"/>
      <c r="B152" s="81">
        <v>2019</v>
      </c>
      <c r="C152" s="344"/>
      <c r="D152" s="345"/>
      <c r="E152" s="461">
        <v>10</v>
      </c>
      <c r="F152" s="463"/>
      <c r="G152" s="344"/>
      <c r="H152" s="345"/>
      <c r="I152" s="461">
        <v>10</v>
      </c>
      <c r="J152" s="462"/>
      <c r="K152" s="463"/>
      <c r="L152" s="409"/>
      <c r="M152" s="418"/>
      <c r="N152" s="534"/>
    </row>
    <row r="153" spans="1:14" ht="16.5" customHeight="1" x14ac:dyDescent="0.25">
      <c r="A153" s="465"/>
      <c r="B153" s="81">
        <v>2020</v>
      </c>
      <c r="C153" s="344"/>
      <c r="D153" s="345"/>
      <c r="E153" s="461">
        <v>10</v>
      </c>
      <c r="F153" s="463"/>
      <c r="G153" s="344"/>
      <c r="H153" s="345"/>
      <c r="I153" s="461">
        <v>10</v>
      </c>
      <c r="J153" s="462"/>
      <c r="K153" s="463"/>
      <c r="L153" s="409"/>
      <c r="M153" s="418"/>
      <c r="N153" s="534"/>
    </row>
    <row r="154" spans="1:14" ht="16.5" customHeight="1" x14ac:dyDescent="0.25">
      <c r="A154" s="465"/>
      <c r="B154" s="81">
        <v>2021</v>
      </c>
      <c r="C154" s="344"/>
      <c r="D154" s="345"/>
      <c r="E154" s="461">
        <v>50</v>
      </c>
      <c r="F154" s="463"/>
      <c r="G154" s="344"/>
      <c r="H154" s="345"/>
      <c r="I154" s="461">
        <v>50</v>
      </c>
      <c r="J154" s="462"/>
      <c r="K154" s="463"/>
      <c r="L154" s="409"/>
      <c r="M154" s="418"/>
      <c r="N154" s="534"/>
    </row>
    <row r="155" spans="1:14" ht="15.75" customHeight="1" thickBot="1" x14ac:dyDescent="0.3">
      <c r="A155" s="465"/>
      <c r="B155" s="81">
        <v>2022</v>
      </c>
      <c r="C155" s="344"/>
      <c r="D155" s="345"/>
      <c r="E155" s="461">
        <v>50</v>
      </c>
      <c r="F155" s="463"/>
      <c r="G155" s="344"/>
      <c r="H155" s="345"/>
      <c r="I155" s="461">
        <v>50</v>
      </c>
      <c r="J155" s="462"/>
      <c r="K155" s="463"/>
      <c r="L155" s="409"/>
      <c r="M155" s="418"/>
      <c r="N155" s="534"/>
    </row>
    <row r="156" spans="1:14" ht="16.5" hidden="1" customHeight="1" thickBot="1" x14ac:dyDescent="0.3">
      <c r="A156" s="466"/>
      <c r="B156" s="20"/>
      <c r="C156" s="359"/>
      <c r="D156" s="360"/>
      <c r="E156" s="452"/>
      <c r="F156" s="453"/>
      <c r="G156" s="359"/>
      <c r="H156" s="360"/>
      <c r="I156" s="452"/>
      <c r="J156" s="548"/>
      <c r="K156" s="453"/>
      <c r="L156" s="353"/>
      <c r="M156" s="414"/>
      <c r="N156" s="535"/>
    </row>
    <row r="157" spans="1:14" ht="41.25" customHeight="1" x14ac:dyDescent="0.25">
      <c r="A157" s="350" t="s">
        <v>291</v>
      </c>
      <c r="B157" s="352">
        <v>2018</v>
      </c>
      <c r="C157" s="354" t="s">
        <v>253</v>
      </c>
      <c r="D157" s="355"/>
      <c r="E157" s="358">
        <v>800</v>
      </c>
      <c r="F157" s="338"/>
      <c r="G157" s="358"/>
      <c r="H157" s="338"/>
      <c r="I157" s="358">
        <v>800</v>
      </c>
      <c r="J157" s="337"/>
      <c r="K157" s="338"/>
      <c r="L157" s="352"/>
      <c r="M157" s="413"/>
      <c r="N157" s="379" t="s">
        <v>294</v>
      </c>
    </row>
    <row r="158" spans="1:14" ht="23.25" customHeight="1" x14ac:dyDescent="0.25">
      <c r="A158" s="370"/>
      <c r="B158" s="409"/>
      <c r="C158" s="386" t="s">
        <v>292</v>
      </c>
      <c r="D158" s="387"/>
      <c r="E158" s="344"/>
      <c r="F158" s="345"/>
      <c r="G158" s="344"/>
      <c r="H158" s="345"/>
      <c r="I158" s="344"/>
      <c r="J158" s="378"/>
      <c r="K158" s="345"/>
      <c r="L158" s="409"/>
      <c r="M158" s="418"/>
      <c r="N158" s="380"/>
    </row>
    <row r="159" spans="1:14" ht="42" customHeight="1" thickBot="1" x14ac:dyDescent="0.3">
      <c r="A159" s="351"/>
      <c r="B159" s="353"/>
      <c r="C159" s="356" t="s">
        <v>293</v>
      </c>
      <c r="D159" s="357"/>
      <c r="E159" s="359"/>
      <c r="F159" s="360"/>
      <c r="G159" s="359"/>
      <c r="H159" s="360"/>
      <c r="I159" s="359"/>
      <c r="J159" s="372"/>
      <c r="K159" s="360"/>
      <c r="L159" s="353"/>
      <c r="M159" s="414"/>
      <c r="N159" s="381"/>
    </row>
    <row r="160" spans="1:14" ht="15.75" x14ac:dyDescent="0.25">
      <c r="A160" s="389"/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1"/>
    </row>
    <row r="161" spans="1:14" ht="17.25" customHeight="1" x14ac:dyDescent="0.25">
      <c r="A161" s="365" t="s">
        <v>295</v>
      </c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7"/>
    </row>
    <row r="162" spans="1:14" ht="17.25" customHeight="1" x14ac:dyDescent="0.25">
      <c r="A162" s="365" t="s">
        <v>296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7"/>
    </row>
    <row r="163" spans="1:14" ht="16.5" thickBot="1" x14ac:dyDescent="0.3">
      <c r="A163" s="539"/>
      <c r="B163" s="540"/>
      <c r="C163" s="540"/>
      <c r="D163" s="540"/>
      <c r="E163" s="540"/>
      <c r="F163" s="540"/>
      <c r="G163" s="540"/>
      <c r="H163" s="540"/>
      <c r="I163" s="540"/>
      <c r="J163" s="540"/>
      <c r="K163" s="540"/>
      <c r="L163" s="540"/>
      <c r="M163" s="540"/>
      <c r="N163" s="541"/>
    </row>
    <row r="164" spans="1:14" ht="52.5" customHeight="1" x14ac:dyDescent="0.25">
      <c r="A164" s="350" t="s">
        <v>297</v>
      </c>
      <c r="B164" s="352" t="s">
        <v>159</v>
      </c>
      <c r="C164" s="354" t="s">
        <v>253</v>
      </c>
      <c r="D164" s="355"/>
      <c r="E164" s="358">
        <v>200</v>
      </c>
      <c r="F164" s="338"/>
      <c r="G164" s="358"/>
      <c r="H164" s="338"/>
      <c r="I164" s="358">
        <v>200</v>
      </c>
      <c r="J164" s="337"/>
      <c r="K164" s="338"/>
      <c r="L164" s="382"/>
      <c r="M164" s="382"/>
      <c r="N164" s="379" t="s">
        <v>161</v>
      </c>
    </row>
    <row r="165" spans="1:14" ht="31.5" customHeight="1" x14ac:dyDescent="0.25">
      <c r="A165" s="370"/>
      <c r="B165" s="409"/>
      <c r="C165" s="386" t="s">
        <v>298</v>
      </c>
      <c r="D165" s="387"/>
      <c r="E165" s="344"/>
      <c r="F165" s="345"/>
      <c r="G165" s="344"/>
      <c r="H165" s="345"/>
      <c r="I165" s="344"/>
      <c r="J165" s="378"/>
      <c r="K165" s="345"/>
      <c r="L165" s="383"/>
      <c r="M165" s="383"/>
      <c r="N165" s="380"/>
    </row>
    <row r="166" spans="1:14" ht="31.5" customHeight="1" thickBot="1" x14ac:dyDescent="0.3">
      <c r="A166" s="351"/>
      <c r="B166" s="353"/>
      <c r="C166" s="356" t="s">
        <v>160</v>
      </c>
      <c r="D166" s="357"/>
      <c r="E166" s="359"/>
      <c r="F166" s="360"/>
      <c r="G166" s="359"/>
      <c r="H166" s="360"/>
      <c r="I166" s="359"/>
      <c r="J166" s="372"/>
      <c r="K166" s="360"/>
      <c r="L166" s="384"/>
      <c r="M166" s="384"/>
      <c r="N166" s="381"/>
    </row>
    <row r="167" spans="1:14" ht="83.25" customHeight="1" x14ac:dyDescent="0.25">
      <c r="A167" s="350" t="s">
        <v>299</v>
      </c>
      <c r="B167" s="352" t="s">
        <v>159</v>
      </c>
      <c r="C167" s="354" t="s">
        <v>300</v>
      </c>
      <c r="D167" s="355"/>
      <c r="E167" s="358">
        <v>50</v>
      </c>
      <c r="F167" s="338"/>
      <c r="G167" s="358"/>
      <c r="H167" s="338"/>
      <c r="I167" s="358">
        <v>50</v>
      </c>
      <c r="J167" s="337"/>
      <c r="K167" s="338"/>
      <c r="L167" s="382"/>
      <c r="M167" s="382"/>
      <c r="N167" s="379" t="s">
        <v>301</v>
      </c>
    </row>
    <row r="168" spans="1:14" ht="15.75" thickBot="1" x14ac:dyDescent="0.3">
      <c r="A168" s="351"/>
      <c r="B168" s="353"/>
      <c r="C168" s="356"/>
      <c r="D168" s="357"/>
      <c r="E168" s="359"/>
      <c r="F168" s="360"/>
      <c r="G168" s="359"/>
      <c r="H168" s="360"/>
      <c r="I168" s="359"/>
      <c r="J168" s="372"/>
      <c r="K168" s="360"/>
      <c r="L168" s="384"/>
      <c r="M168" s="384"/>
      <c r="N168" s="381"/>
    </row>
    <row r="169" spans="1:14" ht="80.25" customHeight="1" x14ac:dyDescent="0.25">
      <c r="A169" s="350" t="s">
        <v>302</v>
      </c>
      <c r="B169" s="352" t="s">
        <v>173</v>
      </c>
      <c r="C169" s="358" t="s">
        <v>168</v>
      </c>
      <c r="D169" s="338"/>
      <c r="E169" s="358">
        <v>3000</v>
      </c>
      <c r="F169" s="338"/>
      <c r="G169" s="358"/>
      <c r="H169" s="338"/>
      <c r="I169" s="358">
        <v>3000</v>
      </c>
      <c r="J169" s="337"/>
      <c r="K169" s="338"/>
      <c r="L169" s="352"/>
      <c r="M169" s="352"/>
      <c r="N169" s="379"/>
    </row>
    <row r="170" spans="1:14" ht="49.5" customHeight="1" thickBot="1" x14ac:dyDescent="0.3">
      <c r="A170" s="351"/>
      <c r="B170" s="353"/>
      <c r="C170" s="359" t="s">
        <v>169</v>
      </c>
      <c r="D170" s="360"/>
      <c r="E170" s="359"/>
      <c r="F170" s="360"/>
      <c r="G170" s="359"/>
      <c r="H170" s="360"/>
      <c r="I170" s="359"/>
      <c r="J170" s="372"/>
      <c r="K170" s="360"/>
      <c r="L170" s="353"/>
      <c r="M170" s="353"/>
      <c r="N170" s="381"/>
    </row>
    <row r="171" spans="1:14" ht="24.75" customHeight="1" x14ac:dyDescent="0.25">
      <c r="A171" s="350" t="s">
        <v>303</v>
      </c>
      <c r="B171" s="6">
        <v>2018</v>
      </c>
      <c r="C171" s="358" t="s">
        <v>169</v>
      </c>
      <c r="D171" s="338"/>
      <c r="E171" s="358">
        <v>100</v>
      </c>
      <c r="F171" s="338"/>
      <c r="G171" s="358"/>
      <c r="H171" s="338"/>
      <c r="I171" s="358">
        <v>100</v>
      </c>
      <c r="J171" s="337"/>
      <c r="K171" s="338"/>
      <c r="L171" s="352"/>
      <c r="M171" s="352"/>
      <c r="N171" s="542"/>
    </row>
    <row r="172" spans="1:14" ht="15.75" customHeight="1" x14ac:dyDescent="0.25">
      <c r="A172" s="370"/>
      <c r="B172" s="6">
        <v>2019</v>
      </c>
      <c r="C172" s="344"/>
      <c r="D172" s="345"/>
      <c r="E172" s="344">
        <v>100</v>
      </c>
      <c r="F172" s="345"/>
      <c r="G172" s="344"/>
      <c r="H172" s="345"/>
      <c r="I172" s="344">
        <v>100</v>
      </c>
      <c r="J172" s="378"/>
      <c r="K172" s="345"/>
      <c r="L172" s="409"/>
      <c r="M172" s="409"/>
      <c r="N172" s="543"/>
    </row>
    <row r="173" spans="1:14" ht="15.75" customHeight="1" x14ac:dyDescent="0.25">
      <c r="A173" s="370"/>
      <c r="B173" s="6">
        <v>2020</v>
      </c>
      <c r="C173" s="344"/>
      <c r="D173" s="345"/>
      <c r="E173" s="344">
        <v>100</v>
      </c>
      <c r="F173" s="345"/>
      <c r="G173" s="344"/>
      <c r="H173" s="345"/>
      <c r="I173" s="344">
        <v>100</v>
      </c>
      <c r="J173" s="378"/>
      <c r="K173" s="345"/>
      <c r="L173" s="409"/>
      <c r="M173" s="409"/>
      <c r="N173" s="543"/>
    </row>
    <row r="174" spans="1:14" ht="15.75" customHeight="1" x14ac:dyDescent="0.25">
      <c r="A174" s="370"/>
      <c r="B174" s="6">
        <v>2021</v>
      </c>
      <c r="C174" s="344"/>
      <c r="D174" s="345"/>
      <c r="E174" s="344">
        <v>100</v>
      </c>
      <c r="F174" s="345"/>
      <c r="G174" s="344"/>
      <c r="H174" s="345"/>
      <c r="I174" s="344">
        <v>100</v>
      </c>
      <c r="J174" s="378"/>
      <c r="K174" s="345"/>
      <c r="L174" s="409"/>
      <c r="M174" s="409"/>
      <c r="N174" s="543"/>
    </row>
    <row r="175" spans="1:14" ht="33.75" customHeight="1" thickBot="1" x14ac:dyDescent="0.3">
      <c r="A175" s="351"/>
      <c r="B175" s="6">
        <v>2022</v>
      </c>
      <c r="C175" s="359"/>
      <c r="D175" s="360"/>
      <c r="E175" s="359">
        <v>100</v>
      </c>
      <c r="F175" s="360"/>
      <c r="G175" s="359"/>
      <c r="H175" s="360"/>
      <c r="I175" s="359">
        <v>100</v>
      </c>
      <c r="J175" s="372"/>
      <c r="K175" s="360"/>
      <c r="L175" s="353"/>
      <c r="M175" s="353"/>
      <c r="N175" s="544"/>
    </row>
    <row r="176" spans="1:14" ht="62.25" customHeight="1" x14ac:dyDescent="0.25">
      <c r="A176" s="350" t="s">
        <v>304</v>
      </c>
      <c r="B176" s="352"/>
      <c r="C176" s="358" t="s">
        <v>168</v>
      </c>
      <c r="D176" s="338"/>
      <c r="E176" s="358">
        <v>50</v>
      </c>
      <c r="F176" s="338"/>
      <c r="G176" s="358"/>
      <c r="H176" s="338"/>
      <c r="I176" s="358">
        <v>50</v>
      </c>
      <c r="J176" s="337"/>
      <c r="K176" s="338"/>
      <c r="L176" s="413"/>
      <c r="M176" s="545"/>
      <c r="N176" s="545"/>
    </row>
    <row r="177" spans="1:14" ht="63" customHeight="1" thickBot="1" x14ac:dyDescent="0.3">
      <c r="A177" s="351"/>
      <c r="B177" s="353"/>
      <c r="C177" s="359" t="s">
        <v>169</v>
      </c>
      <c r="D177" s="360"/>
      <c r="E177" s="359"/>
      <c r="F177" s="360"/>
      <c r="G177" s="359"/>
      <c r="H177" s="360"/>
      <c r="I177" s="359"/>
      <c r="J177" s="372"/>
      <c r="K177" s="360"/>
      <c r="L177" s="414"/>
      <c r="M177" s="546"/>
      <c r="N177" s="546"/>
    </row>
    <row r="178" spans="1:14" ht="51" customHeight="1" x14ac:dyDescent="0.25">
      <c r="A178" s="350" t="s">
        <v>305</v>
      </c>
      <c r="B178" s="352"/>
      <c r="C178" s="358" t="s">
        <v>168</v>
      </c>
      <c r="D178" s="338"/>
      <c r="E178" s="358">
        <v>150</v>
      </c>
      <c r="F178" s="338"/>
      <c r="G178" s="358"/>
      <c r="H178" s="338"/>
      <c r="I178" s="358">
        <v>150</v>
      </c>
      <c r="J178" s="337"/>
      <c r="K178" s="338"/>
      <c r="L178" s="413"/>
      <c r="M178" s="545"/>
      <c r="N178" s="545"/>
    </row>
    <row r="179" spans="1:14" ht="63" customHeight="1" thickBot="1" x14ac:dyDescent="0.3">
      <c r="A179" s="351"/>
      <c r="B179" s="353"/>
      <c r="C179" s="359" t="s">
        <v>169</v>
      </c>
      <c r="D179" s="360"/>
      <c r="E179" s="359"/>
      <c r="F179" s="360"/>
      <c r="G179" s="359"/>
      <c r="H179" s="360"/>
      <c r="I179" s="359"/>
      <c r="J179" s="372"/>
      <c r="K179" s="360"/>
      <c r="L179" s="414"/>
      <c r="M179" s="546"/>
      <c r="N179" s="546"/>
    </row>
    <row r="180" spans="1:14" ht="33.75" customHeight="1" x14ac:dyDescent="0.25">
      <c r="A180" s="350" t="s">
        <v>306</v>
      </c>
      <c r="B180" s="3">
        <v>2018</v>
      </c>
      <c r="C180" s="358" t="s">
        <v>169</v>
      </c>
      <c r="D180" s="338"/>
      <c r="E180" s="358">
        <v>150</v>
      </c>
      <c r="F180" s="338"/>
      <c r="G180" s="358"/>
      <c r="H180" s="338"/>
      <c r="I180" s="358">
        <v>150</v>
      </c>
      <c r="J180" s="337"/>
      <c r="K180" s="338"/>
      <c r="L180" s="413"/>
      <c r="M180" s="545"/>
      <c r="N180" s="545"/>
    </row>
    <row r="181" spans="1:14" ht="15.75" customHeight="1" x14ac:dyDescent="0.25">
      <c r="A181" s="370"/>
      <c r="B181" s="6">
        <v>2019</v>
      </c>
      <c r="C181" s="344"/>
      <c r="D181" s="345"/>
      <c r="E181" s="344">
        <v>150</v>
      </c>
      <c r="F181" s="345"/>
      <c r="G181" s="344"/>
      <c r="H181" s="345"/>
      <c r="I181" s="344">
        <v>150</v>
      </c>
      <c r="J181" s="378"/>
      <c r="K181" s="345"/>
      <c r="L181" s="418"/>
      <c r="M181" s="547"/>
      <c r="N181" s="547"/>
    </row>
    <row r="182" spans="1:14" ht="15.75" customHeight="1" x14ac:dyDescent="0.25">
      <c r="A182" s="370"/>
      <c r="B182" s="6">
        <v>2020</v>
      </c>
      <c r="C182" s="344"/>
      <c r="D182" s="345"/>
      <c r="E182" s="344">
        <v>150</v>
      </c>
      <c r="F182" s="345"/>
      <c r="G182" s="344"/>
      <c r="H182" s="345"/>
      <c r="I182" s="344">
        <v>150</v>
      </c>
      <c r="J182" s="378"/>
      <c r="K182" s="345"/>
      <c r="L182" s="418"/>
      <c r="M182" s="547"/>
      <c r="N182" s="547"/>
    </row>
    <row r="183" spans="1:14" ht="15.75" customHeight="1" x14ac:dyDescent="0.25">
      <c r="A183" s="370"/>
      <c r="B183" s="6">
        <v>2021</v>
      </c>
      <c r="C183" s="344"/>
      <c r="D183" s="345"/>
      <c r="E183" s="344">
        <v>150</v>
      </c>
      <c r="F183" s="345"/>
      <c r="G183" s="344"/>
      <c r="H183" s="345"/>
      <c r="I183" s="344">
        <v>150</v>
      </c>
      <c r="J183" s="378"/>
      <c r="K183" s="345"/>
      <c r="L183" s="418"/>
      <c r="M183" s="547"/>
      <c r="N183" s="547"/>
    </row>
    <row r="184" spans="1:14" ht="27" customHeight="1" thickBot="1" x14ac:dyDescent="0.3">
      <c r="A184" s="351"/>
      <c r="B184" s="10">
        <v>2022</v>
      </c>
      <c r="C184" s="359"/>
      <c r="D184" s="360"/>
      <c r="E184" s="359">
        <v>150</v>
      </c>
      <c r="F184" s="360"/>
      <c r="G184" s="359"/>
      <c r="H184" s="360"/>
      <c r="I184" s="359">
        <v>150</v>
      </c>
      <c r="J184" s="372"/>
      <c r="K184" s="360"/>
      <c r="L184" s="414"/>
      <c r="M184" s="546"/>
      <c r="N184" s="546"/>
    </row>
    <row r="185" spans="1:14" ht="39" customHeight="1" x14ac:dyDescent="0.25">
      <c r="A185" s="350" t="s">
        <v>307</v>
      </c>
      <c r="B185" s="3">
        <v>2018</v>
      </c>
      <c r="C185" s="358" t="s">
        <v>169</v>
      </c>
      <c r="D185" s="338"/>
      <c r="E185" s="358">
        <v>100</v>
      </c>
      <c r="F185" s="338"/>
      <c r="G185" s="358"/>
      <c r="H185" s="338"/>
      <c r="I185" s="358">
        <v>100</v>
      </c>
      <c r="J185" s="337"/>
      <c r="K185" s="338"/>
      <c r="L185" s="413"/>
      <c r="M185" s="545"/>
      <c r="N185" s="545"/>
    </row>
    <row r="186" spans="1:14" ht="15.75" customHeight="1" x14ac:dyDescent="0.25">
      <c r="A186" s="370"/>
      <c r="B186" s="6">
        <v>2019</v>
      </c>
      <c r="C186" s="344"/>
      <c r="D186" s="345"/>
      <c r="E186" s="344">
        <v>100</v>
      </c>
      <c r="F186" s="345"/>
      <c r="G186" s="344"/>
      <c r="H186" s="345"/>
      <c r="I186" s="344">
        <v>100</v>
      </c>
      <c r="J186" s="378"/>
      <c r="K186" s="345"/>
      <c r="L186" s="418"/>
      <c r="M186" s="547"/>
      <c r="N186" s="547"/>
    </row>
    <row r="187" spans="1:14" ht="15.75" customHeight="1" x14ac:dyDescent="0.25">
      <c r="A187" s="370"/>
      <c r="B187" s="6">
        <v>2020</v>
      </c>
      <c r="C187" s="344"/>
      <c r="D187" s="345"/>
      <c r="E187" s="344">
        <v>100</v>
      </c>
      <c r="F187" s="345"/>
      <c r="G187" s="344"/>
      <c r="H187" s="345"/>
      <c r="I187" s="344">
        <v>100</v>
      </c>
      <c r="J187" s="378"/>
      <c r="K187" s="345"/>
      <c r="L187" s="418"/>
      <c r="M187" s="547"/>
      <c r="N187" s="547"/>
    </row>
    <row r="188" spans="1:14" ht="15.75" customHeight="1" x14ac:dyDescent="0.25">
      <c r="A188" s="370"/>
      <c r="B188" s="6">
        <v>2021</v>
      </c>
      <c r="C188" s="344"/>
      <c r="D188" s="345"/>
      <c r="E188" s="344">
        <v>100</v>
      </c>
      <c r="F188" s="345"/>
      <c r="G188" s="344"/>
      <c r="H188" s="345"/>
      <c r="I188" s="344">
        <v>100</v>
      </c>
      <c r="J188" s="378"/>
      <c r="K188" s="345"/>
      <c r="L188" s="418"/>
      <c r="M188" s="547"/>
      <c r="N188" s="547"/>
    </row>
    <row r="189" spans="1:14" ht="16.5" thickBot="1" x14ac:dyDescent="0.3">
      <c r="A189" s="351"/>
      <c r="B189" s="10">
        <v>2022</v>
      </c>
      <c r="C189" s="359"/>
      <c r="D189" s="360"/>
      <c r="E189" s="359">
        <v>100</v>
      </c>
      <c r="F189" s="360"/>
      <c r="G189" s="359"/>
      <c r="H189" s="360"/>
      <c r="I189" s="359">
        <v>100</v>
      </c>
      <c r="J189" s="372"/>
      <c r="K189" s="360"/>
      <c r="L189" s="414"/>
      <c r="M189" s="546"/>
      <c r="N189" s="546"/>
    </row>
    <row r="190" spans="1:14" ht="85.5" customHeight="1" x14ac:dyDescent="0.25">
      <c r="A190" s="350" t="s">
        <v>308</v>
      </c>
      <c r="B190" s="3">
        <v>2018</v>
      </c>
      <c r="C190" s="358" t="s">
        <v>169</v>
      </c>
      <c r="D190" s="338"/>
      <c r="E190" s="358">
        <v>20</v>
      </c>
      <c r="F190" s="338"/>
      <c r="G190" s="358"/>
      <c r="H190" s="338"/>
      <c r="I190" s="358">
        <v>20</v>
      </c>
      <c r="J190" s="337"/>
      <c r="K190" s="338"/>
      <c r="L190" s="413"/>
      <c r="M190" s="545"/>
      <c r="N190" s="545"/>
    </row>
    <row r="191" spans="1:14" ht="87" customHeight="1" thickBot="1" x14ac:dyDescent="0.3">
      <c r="A191" s="351"/>
      <c r="B191" s="10">
        <v>2019</v>
      </c>
      <c r="C191" s="359"/>
      <c r="D191" s="360"/>
      <c r="E191" s="359">
        <v>20</v>
      </c>
      <c r="F191" s="360"/>
      <c r="G191" s="359"/>
      <c r="H191" s="360"/>
      <c r="I191" s="359">
        <v>20</v>
      </c>
      <c r="J191" s="372"/>
      <c r="K191" s="360"/>
      <c r="L191" s="414"/>
      <c r="M191" s="546"/>
      <c r="N191" s="546"/>
    </row>
    <row r="192" spans="1:14" ht="81" customHeight="1" x14ac:dyDescent="0.25">
      <c r="A192" s="39" t="s">
        <v>309</v>
      </c>
      <c r="B192" s="3">
        <v>2018</v>
      </c>
      <c r="C192" s="358" t="s">
        <v>169</v>
      </c>
      <c r="D192" s="338"/>
      <c r="E192" s="358">
        <v>20</v>
      </c>
      <c r="F192" s="338"/>
      <c r="G192" s="358"/>
      <c r="H192" s="338"/>
      <c r="I192" s="358">
        <v>20</v>
      </c>
      <c r="J192" s="337"/>
      <c r="K192" s="338"/>
      <c r="L192" s="413"/>
      <c r="M192" s="545"/>
      <c r="N192" s="545"/>
    </row>
    <row r="193" spans="1:14" ht="48.75" customHeight="1" thickBot="1" x14ac:dyDescent="0.3">
      <c r="A193" s="39" t="s">
        <v>310</v>
      </c>
      <c r="B193" s="6">
        <v>2019</v>
      </c>
      <c r="C193" s="344"/>
      <c r="D193" s="345"/>
      <c r="E193" s="344">
        <v>80</v>
      </c>
      <c r="F193" s="345"/>
      <c r="G193" s="344"/>
      <c r="H193" s="345"/>
      <c r="I193" s="344">
        <v>80</v>
      </c>
      <c r="J193" s="378"/>
      <c r="K193" s="345"/>
      <c r="L193" s="418"/>
      <c r="M193" s="547"/>
      <c r="N193" s="547"/>
    </row>
    <row r="194" spans="1:14" ht="86.25" customHeight="1" thickBot="1" x14ac:dyDescent="0.3">
      <c r="A194" s="58" t="s">
        <v>311</v>
      </c>
      <c r="B194" s="55">
        <v>2020</v>
      </c>
      <c r="C194" s="335" t="s">
        <v>169</v>
      </c>
      <c r="D194" s="335"/>
      <c r="E194" s="337">
        <v>20</v>
      </c>
      <c r="F194" s="337"/>
      <c r="G194" s="335"/>
      <c r="H194" s="335"/>
      <c r="I194" s="337">
        <v>20</v>
      </c>
      <c r="J194" s="337"/>
      <c r="K194" s="338"/>
      <c r="L194" s="18"/>
      <c r="M194" s="77"/>
      <c r="N194" s="77"/>
    </row>
    <row r="195" spans="1:14" ht="48.75" customHeight="1" x14ac:dyDescent="0.25">
      <c r="A195" s="39" t="s">
        <v>312</v>
      </c>
      <c r="B195" s="6" t="s">
        <v>316</v>
      </c>
      <c r="C195" s="354" t="s">
        <v>318</v>
      </c>
      <c r="D195" s="355"/>
      <c r="E195" s="358">
        <v>1500</v>
      </c>
      <c r="F195" s="338"/>
      <c r="G195" s="344"/>
      <c r="H195" s="345"/>
      <c r="I195" s="358">
        <v>1500</v>
      </c>
      <c r="J195" s="337"/>
      <c r="K195" s="338"/>
      <c r="L195" s="413"/>
      <c r="M195" s="413"/>
      <c r="N195" s="15" t="s">
        <v>321</v>
      </c>
    </row>
    <row r="196" spans="1:14" ht="48.75" customHeight="1" x14ac:dyDescent="0.25">
      <c r="A196" s="39" t="s">
        <v>313</v>
      </c>
      <c r="B196" s="6"/>
      <c r="C196" s="386" t="s">
        <v>319</v>
      </c>
      <c r="D196" s="387"/>
      <c r="E196" s="344"/>
      <c r="F196" s="345"/>
      <c r="G196" s="344"/>
      <c r="H196" s="345"/>
      <c r="I196" s="344"/>
      <c r="J196" s="378"/>
      <c r="K196" s="345"/>
      <c r="L196" s="418"/>
      <c r="M196" s="418"/>
      <c r="N196" s="15"/>
    </row>
    <row r="197" spans="1:14" ht="409.5" x14ac:dyDescent="0.25">
      <c r="A197" s="39" t="s">
        <v>314</v>
      </c>
      <c r="B197" s="409" t="s">
        <v>317</v>
      </c>
      <c r="C197" s="386" t="s">
        <v>136</v>
      </c>
      <c r="D197" s="387"/>
      <c r="E197" s="344">
        <v>1500</v>
      </c>
      <c r="F197" s="345"/>
      <c r="G197" s="344"/>
      <c r="H197" s="345"/>
      <c r="I197" s="344">
        <v>1500</v>
      </c>
      <c r="J197" s="378"/>
      <c r="K197" s="345"/>
      <c r="L197" s="418"/>
      <c r="M197" s="418"/>
      <c r="N197" s="15" t="s">
        <v>322</v>
      </c>
    </row>
    <row r="198" spans="1:14" ht="409.6" thickBot="1" x14ac:dyDescent="0.3">
      <c r="A198" s="39" t="s">
        <v>315</v>
      </c>
      <c r="B198" s="409"/>
      <c r="C198" s="386" t="s">
        <v>320</v>
      </c>
      <c r="D198" s="387"/>
      <c r="E198" s="344">
        <v>2000</v>
      </c>
      <c r="F198" s="345"/>
      <c r="G198" s="344"/>
      <c r="H198" s="345"/>
      <c r="I198" s="344">
        <v>2000</v>
      </c>
      <c r="J198" s="378"/>
      <c r="K198" s="345"/>
      <c r="L198" s="418"/>
      <c r="M198" s="418"/>
      <c r="N198" s="8"/>
    </row>
    <row r="199" spans="1:14" ht="64.5" customHeight="1" x14ac:dyDescent="0.25">
      <c r="A199" s="350" t="s">
        <v>323</v>
      </c>
      <c r="B199" s="352" t="s">
        <v>324</v>
      </c>
      <c r="C199" s="354" t="s">
        <v>136</v>
      </c>
      <c r="D199" s="355"/>
      <c r="E199" s="358">
        <v>100</v>
      </c>
      <c r="F199" s="338"/>
      <c r="G199" s="354"/>
      <c r="H199" s="355"/>
      <c r="I199" s="358">
        <v>100</v>
      </c>
      <c r="J199" s="337"/>
      <c r="K199" s="338"/>
      <c r="L199" s="413"/>
      <c r="M199" s="413"/>
      <c r="N199" s="413" t="s">
        <v>325</v>
      </c>
    </row>
    <row r="200" spans="1:14" ht="78" customHeight="1" x14ac:dyDescent="0.25">
      <c r="A200" s="370"/>
      <c r="B200" s="409"/>
      <c r="C200" s="386" t="s">
        <v>269</v>
      </c>
      <c r="D200" s="387"/>
      <c r="E200" s="344"/>
      <c r="F200" s="345"/>
      <c r="G200" s="386"/>
      <c r="H200" s="387"/>
      <c r="I200" s="344"/>
      <c r="J200" s="371"/>
      <c r="K200" s="345"/>
      <c r="L200" s="418"/>
      <c r="M200" s="418"/>
      <c r="N200" s="418"/>
    </row>
    <row r="201" spans="1:14" ht="27" customHeight="1" x14ac:dyDescent="0.25">
      <c r="A201" s="341" t="s">
        <v>36</v>
      </c>
      <c r="B201" s="342"/>
      <c r="C201" s="342"/>
      <c r="D201" s="343"/>
      <c r="E201" s="335"/>
      <c r="F201" s="335"/>
      <c r="G201" s="335"/>
      <c r="H201" s="335"/>
      <c r="I201" s="335"/>
      <c r="J201" s="335"/>
      <c r="K201" s="335"/>
      <c r="L201" s="59"/>
      <c r="M201" s="59"/>
      <c r="N201" s="59"/>
    </row>
    <row r="202" spans="1:14" ht="15.75" x14ac:dyDescent="0.25">
      <c r="A202" s="552"/>
      <c r="B202" s="363"/>
      <c r="C202" s="363"/>
      <c r="D202" s="363"/>
      <c r="E202" s="363"/>
      <c r="F202" s="363"/>
      <c r="G202" s="363"/>
      <c r="H202" s="363"/>
      <c r="I202" s="363"/>
      <c r="J202" s="363"/>
      <c r="K202" s="363"/>
      <c r="L202" s="363"/>
      <c r="M202" s="363"/>
      <c r="N202" s="553"/>
    </row>
    <row r="203" spans="1:14" ht="17.25" customHeight="1" x14ac:dyDescent="0.25">
      <c r="A203" s="365" t="s">
        <v>326</v>
      </c>
      <c r="B203" s="366"/>
      <c r="C203" s="366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7"/>
    </row>
    <row r="204" spans="1:14" ht="16.5" thickBot="1" x14ac:dyDescent="0.3">
      <c r="A204" s="539"/>
      <c r="B204" s="540"/>
      <c r="C204" s="540"/>
      <c r="D204" s="540"/>
      <c r="E204" s="540"/>
      <c r="F204" s="540"/>
      <c r="G204" s="540"/>
      <c r="H204" s="540"/>
      <c r="I204" s="540"/>
      <c r="J204" s="540"/>
      <c r="K204" s="540"/>
      <c r="L204" s="540"/>
      <c r="M204" s="540"/>
      <c r="N204" s="541"/>
    </row>
    <row r="205" spans="1:14" ht="191.25" customHeight="1" thickBot="1" x14ac:dyDescent="0.3">
      <c r="A205" s="127" t="s">
        <v>327</v>
      </c>
      <c r="B205" s="128" t="s">
        <v>159</v>
      </c>
      <c r="C205" s="555" t="s">
        <v>328</v>
      </c>
      <c r="D205" s="556"/>
      <c r="E205" s="557"/>
      <c r="F205" s="558"/>
      <c r="G205" s="557"/>
      <c r="H205" s="558"/>
      <c r="I205" s="557"/>
      <c r="J205" s="559"/>
      <c r="K205" s="558"/>
      <c r="L205" s="129"/>
      <c r="M205" s="129"/>
      <c r="N205" s="130" t="s">
        <v>329</v>
      </c>
    </row>
    <row r="206" spans="1:14" ht="35.25" customHeight="1" thickBot="1" x14ac:dyDescent="0.3">
      <c r="A206" s="40" t="s">
        <v>330</v>
      </c>
      <c r="B206" s="113"/>
      <c r="C206" s="410"/>
      <c r="D206" s="411"/>
      <c r="E206" s="373">
        <v>8520</v>
      </c>
      <c r="F206" s="374"/>
      <c r="G206" s="373"/>
      <c r="H206" s="374"/>
      <c r="I206" s="373">
        <v>8500</v>
      </c>
      <c r="J206" s="408"/>
      <c r="K206" s="374"/>
      <c r="L206" s="7"/>
      <c r="M206" s="7">
        <v>20</v>
      </c>
      <c r="N206" s="7"/>
    </row>
    <row r="207" spans="1:14" ht="35.25" customHeight="1" thickBot="1" x14ac:dyDescent="0.3">
      <c r="A207" s="43" t="s">
        <v>331</v>
      </c>
      <c r="B207" s="114"/>
      <c r="C207" s="410"/>
      <c r="D207" s="411"/>
      <c r="E207" s="373" t="s">
        <v>332</v>
      </c>
      <c r="F207" s="374"/>
      <c r="G207" s="373"/>
      <c r="H207" s="374"/>
      <c r="I207" s="373">
        <v>900</v>
      </c>
      <c r="J207" s="408"/>
      <c r="K207" s="374"/>
      <c r="L207" s="10"/>
      <c r="M207" s="10">
        <v>50</v>
      </c>
      <c r="N207" s="10"/>
    </row>
    <row r="208" spans="1:14" ht="35.25" customHeight="1" thickBot="1" x14ac:dyDescent="0.3">
      <c r="A208" s="43" t="s">
        <v>333</v>
      </c>
      <c r="B208" s="114"/>
      <c r="C208" s="410"/>
      <c r="D208" s="411"/>
      <c r="E208" s="373" t="s">
        <v>334</v>
      </c>
      <c r="F208" s="374"/>
      <c r="G208" s="373"/>
      <c r="H208" s="374"/>
      <c r="I208" s="373">
        <v>990</v>
      </c>
      <c r="J208" s="408"/>
      <c r="K208" s="374"/>
      <c r="L208" s="10"/>
      <c r="M208" s="10">
        <v>5</v>
      </c>
      <c r="N208" s="10"/>
    </row>
    <row r="209" spans="1:14" ht="282.75" customHeight="1" thickBot="1" x14ac:dyDescent="0.3">
      <c r="A209" s="39" t="s">
        <v>335</v>
      </c>
      <c r="B209" s="32" t="s">
        <v>159</v>
      </c>
      <c r="C209" s="354" t="s">
        <v>336</v>
      </c>
      <c r="D209" s="355"/>
      <c r="E209" s="392"/>
      <c r="F209" s="393"/>
      <c r="G209" s="392"/>
      <c r="H209" s="393"/>
      <c r="I209" s="392"/>
      <c r="J209" s="554"/>
      <c r="K209" s="393"/>
      <c r="L209" s="34"/>
      <c r="M209" s="37"/>
      <c r="N209" s="21" t="s">
        <v>337</v>
      </c>
    </row>
    <row r="210" spans="1:14" ht="31.5" customHeight="1" thickBot="1" x14ac:dyDescent="0.3">
      <c r="A210" s="58" t="s">
        <v>338</v>
      </c>
      <c r="B210" s="131"/>
      <c r="C210" s="549"/>
      <c r="D210" s="411"/>
      <c r="E210" s="373">
        <v>5030</v>
      </c>
      <c r="F210" s="374"/>
      <c r="G210" s="550"/>
      <c r="H210" s="551"/>
      <c r="I210" s="373">
        <v>2800</v>
      </c>
      <c r="J210" s="408"/>
      <c r="K210" s="408"/>
      <c r="L210" s="56"/>
      <c r="M210" s="56">
        <v>30</v>
      </c>
      <c r="N210" s="56"/>
    </row>
    <row r="211" spans="1:14" ht="33.75" customHeight="1" thickBot="1" x14ac:dyDescent="0.3">
      <c r="A211" s="43" t="s">
        <v>331</v>
      </c>
      <c r="B211" s="114"/>
      <c r="C211" s="410"/>
      <c r="D211" s="411"/>
      <c r="E211" s="373" t="s">
        <v>339</v>
      </c>
      <c r="F211" s="374"/>
      <c r="G211" s="373"/>
      <c r="H211" s="374"/>
      <c r="I211" s="373">
        <v>545</v>
      </c>
      <c r="J211" s="408"/>
      <c r="K211" s="374"/>
      <c r="L211" s="10"/>
      <c r="M211" s="10">
        <v>5</v>
      </c>
      <c r="N211" s="10"/>
    </row>
    <row r="212" spans="1:14" ht="60" customHeight="1" thickBot="1" x14ac:dyDescent="0.3">
      <c r="A212" s="43" t="s">
        <v>333</v>
      </c>
      <c r="B212" s="114"/>
      <c r="C212" s="410"/>
      <c r="D212" s="411"/>
      <c r="E212" s="373" t="s">
        <v>334</v>
      </c>
      <c r="F212" s="374"/>
      <c r="G212" s="373"/>
      <c r="H212" s="374"/>
      <c r="I212" s="373">
        <v>990</v>
      </c>
      <c r="J212" s="408"/>
      <c r="K212" s="374"/>
      <c r="L212" s="10"/>
      <c r="M212" s="10">
        <v>5</v>
      </c>
      <c r="N212" s="10"/>
    </row>
    <row r="213" spans="1:14" ht="408.75" customHeight="1" x14ac:dyDescent="0.25">
      <c r="A213" s="350" t="s">
        <v>340</v>
      </c>
      <c r="B213" s="352" t="s">
        <v>159</v>
      </c>
      <c r="C213" s="560" t="s">
        <v>341</v>
      </c>
      <c r="D213" s="561"/>
      <c r="E213" s="358"/>
      <c r="F213" s="338"/>
      <c r="G213" s="358"/>
      <c r="H213" s="338"/>
      <c r="I213" s="358"/>
      <c r="J213" s="337"/>
      <c r="K213" s="338"/>
      <c r="L213" s="352"/>
      <c r="M213" s="352"/>
      <c r="N213" s="379" t="s">
        <v>342</v>
      </c>
    </row>
    <row r="214" spans="1:14" ht="31.5" customHeight="1" thickBot="1" x14ac:dyDescent="0.3">
      <c r="A214" s="351"/>
      <c r="B214" s="353"/>
      <c r="C214" s="562" t="s">
        <v>145</v>
      </c>
      <c r="D214" s="563"/>
      <c r="E214" s="359"/>
      <c r="F214" s="360"/>
      <c r="G214" s="359"/>
      <c r="H214" s="360"/>
      <c r="I214" s="359"/>
      <c r="J214" s="372"/>
      <c r="K214" s="360"/>
      <c r="L214" s="353"/>
      <c r="M214" s="353"/>
      <c r="N214" s="381"/>
    </row>
    <row r="215" spans="1:14" ht="134.25" customHeight="1" thickBot="1" x14ac:dyDescent="0.3">
      <c r="A215" s="46" t="s">
        <v>343</v>
      </c>
      <c r="B215" s="32" t="s">
        <v>324</v>
      </c>
      <c r="C215" s="354" t="s">
        <v>344</v>
      </c>
      <c r="D215" s="355"/>
      <c r="E215" s="358">
        <v>50</v>
      </c>
      <c r="F215" s="338"/>
      <c r="G215" s="358"/>
      <c r="H215" s="338"/>
      <c r="I215" s="358">
        <v>50</v>
      </c>
      <c r="J215" s="337"/>
      <c r="K215" s="338"/>
      <c r="L215" s="32"/>
      <c r="M215" s="32"/>
      <c r="N215" s="21" t="s">
        <v>345</v>
      </c>
    </row>
    <row r="216" spans="1:14" ht="108.75" customHeight="1" thickBot="1" x14ac:dyDescent="0.3">
      <c r="A216" s="46" t="s">
        <v>346</v>
      </c>
      <c r="B216" s="32" t="s">
        <v>159</v>
      </c>
      <c r="C216" s="354" t="s">
        <v>347</v>
      </c>
      <c r="D216" s="355"/>
      <c r="E216" s="358">
        <v>25</v>
      </c>
      <c r="F216" s="338"/>
      <c r="G216" s="358"/>
      <c r="H216" s="338"/>
      <c r="I216" s="358">
        <v>25</v>
      </c>
      <c r="J216" s="337"/>
      <c r="K216" s="338"/>
      <c r="L216" s="32"/>
      <c r="M216" s="36"/>
      <c r="N216" s="18" t="s">
        <v>348</v>
      </c>
    </row>
    <row r="217" spans="1:14" ht="189" customHeight="1" thickBot="1" x14ac:dyDescent="0.3">
      <c r="A217" s="46" t="s">
        <v>349</v>
      </c>
      <c r="B217" s="32" t="s">
        <v>159</v>
      </c>
      <c r="C217" s="354" t="s">
        <v>350</v>
      </c>
      <c r="D217" s="355"/>
      <c r="E217" s="358">
        <v>900</v>
      </c>
      <c r="F217" s="338"/>
      <c r="G217" s="358"/>
      <c r="H217" s="338"/>
      <c r="I217" s="358">
        <v>900</v>
      </c>
      <c r="J217" s="337"/>
      <c r="K217" s="338"/>
      <c r="L217" s="32"/>
      <c r="M217" s="32"/>
      <c r="N217" s="18" t="s">
        <v>351</v>
      </c>
    </row>
    <row r="218" spans="1:14" ht="173.25" customHeight="1" thickBot="1" x14ac:dyDescent="0.3">
      <c r="A218" s="46" t="s">
        <v>352</v>
      </c>
      <c r="B218" s="32" t="s">
        <v>159</v>
      </c>
      <c r="C218" s="354" t="s">
        <v>44</v>
      </c>
      <c r="D218" s="355"/>
      <c r="E218" s="358">
        <v>500</v>
      </c>
      <c r="F218" s="338"/>
      <c r="G218" s="358"/>
      <c r="H218" s="338"/>
      <c r="I218" s="358">
        <v>500</v>
      </c>
      <c r="J218" s="337"/>
      <c r="K218" s="338"/>
      <c r="L218" s="32"/>
      <c r="M218" s="32"/>
      <c r="N218" s="18" t="s">
        <v>354</v>
      </c>
    </row>
    <row r="219" spans="1:14" ht="251.25" customHeight="1" thickBot="1" x14ac:dyDescent="0.3">
      <c r="A219" s="39" t="s">
        <v>355</v>
      </c>
      <c r="B219" s="32" t="s">
        <v>159</v>
      </c>
      <c r="C219" s="354" t="s">
        <v>356</v>
      </c>
      <c r="D219" s="355"/>
      <c r="E219" s="358">
        <v>250</v>
      </c>
      <c r="F219" s="338"/>
      <c r="G219" s="358"/>
      <c r="H219" s="338"/>
      <c r="I219" s="358">
        <v>250</v>
      </c>
      <c r="J219" s="337"/>
      <c r="K219" s="338"/>
      <c r="L219" s="32"/>
      <c r="M219" s="32"/>
      <c r="N219" s="18" t="s">
        <v>357</v>
      </c>
    </row>
    <row r="220" spans="1:14" ht="409.5" x14ac:dyDescent="0.25">
      <c r="A220" s="93" t="s">
        <v>358</v>
      </c>
      <c r="B220" s="71" t="s">
        <v>259</v>
      </c>
      <c r="C220" s="412" t="s">
        <v>362</v>
      </c>
      <c r="D220" s="355"/>
      <c r="E220" s="392"/>
      <c r="F220" s="393"/>
      <c r="G220" s="358"/>
      <c r="H220" s="338"/>
      <c r="I220" s="392"/>
      <c r="J220" s="554"/>
      <c r="K220" s="393"/>
      <c r="L220" s="352"/>
      <c r="M220" s="352"/>
      <c r="N220" s="413" t="s">
        <v>363</v>
      </c>
    </row>
    <row r="221" spans="1:14" ht="141.75" x14ac:dyDescent="0.25">
      <c r="A221" s="96" t="s">
        <v>359</v>
      </c>
      <c r="B221" s="72">
        <v>2022</v>
      </c>
      <c r="C221" s="388"/>
      <c r="D221" s="387"/>
      <c r="E221" s="344">
        <v>25</v>
      </c>
      <c r="F221" s="345"/>
      <c r="G221" s="344"/>
      <c r="H221" s="345"/>
      <c r="I221" s="344">
        <v>25</v>
      </c>
      <c r="J221" s="378"/>
      <c r="K221" s="345"/>
      <c r="L221" s="409"/>
      <c r="M221" s="409"/>
      <c r="N221" s="418"/>
    </row>
    <row r="222" spans="1:14" ht="409.5" x14ac:dyDescent="0.25">
      <c r="A222" s="96" t="s">
        <v>360</v>
      </c>
      <c r="B222" s="132"/>
      <c r="C222" s="388"/>
      <c r="D222" s="387"/>
      <c r="E222" s="344">
        <v>25</v>
      </c>
      <c r="F222" s="345"/>
      <c r="G222" s="344"/>
      <c r="H222" s="345"/>
      <c r="I222" s="344">
        <v>25</v>
      </c>
      <c r="J222" s="378"/>
      <c r="K222" s="345"/>
      <c r="L222" s="409"/>
      <c r="M222" s="409"/>
      <c r="N222" s="418"/>
    </row>
    <row r="223" spans="1:14" ht="409.6" thickBot="1" x14ac:dyDescent="0.3">
      <c r="A223" s="133" t="s">
        <v>361</v>
      </c>
      <c r="B223" s="134"/>
      <c r="C223" s="388"/>
      <c r="D223" s="387"/>
      <c r="E223" s="344">
        <v>25</v>
      </c>
      <c r="F223" s="345"/>
      <c r="G223" s="344"/>
      <c r="H223" s="345"/>
      <c r="I223" s="344">
        <v>25</v>
      </c>
      <c r="J223" s="378"/>
      <c r="K223" s="345"/>
      <c r="L223" s="409"/>
      <c r="M223" s="409"/>
      <c r="N223" s="418"/>
    </row>
    <row r="224" spans="1:14" ht="188.25" customHeight="1" thickBot="1" x14ac:dyDescent="0.3">
      <c r="A224" s="58" t="s">
        <v>364</v>
      </c>
      <c r="B224" s="6" t="s">
        <v>159</v>
      </c>
      <c r="C224" s="560" t="s">
        <v>43</v>
      </c>
      <c r="D224" s="561"/>
      <c r="E224" s="358">
        <v>300</v>
      </c>
      <c r="F224" s="338"/>
      <c r="G224" s="358"/>
      <c r="H224" s="338"/>
      <c r="I224" s="358">
        <v>300</v>
      </c>
      <c r="J224" s="337"/>
      <c r="K224" s="338"/>
      <c r="L224" s="32"/>
      <c r="M224" s="32"/>
      <c r="N224" s="21" t="s">
        <v>365</v>
      </c>
    </row>
    <row r="225" spans="1:14" ht="54.75" customHeight="1" x14ac:dyDescent="0.25">
      <c r="A225" s="39" t="s">
        <v>366</v>
      </c>
      <c r="B225" s="352" t="s">
        <v>159</v>
      </c>
      <c r="C225" s="354" t="s">
        <v>370</v>
      </c>
      <c r="D225" s="355"/>
      <c r="E225" s="358">
        <v>683</v>
      </c>
      <c r="F225" s="338"/>
      <c r="G225" s="358"/>
      <c r="H225" s="338"/>
      <c r="I225" s="358">
        <v>620</v>
      </c>
      <c r="J225" s="337"/>
      <c r="K225" s="338"/>
      <c r="L225" s="352">
        <v>30</v>
      </c>
      <c r="M225" s="6">
        <v>33</v>
      </c>
      <c r="N225" s="379" t="s">
        <v>372</v>
      </c>
    </row>
    <row r="226" spans="1:14" ht="236.25" customHeight="1" x14ac:dyDescent="0.25">
      <c r="A226" s="39" t="s">
        <v>367</v>
      </c>
      <c r="B226" s="409"/>
      <c r="C226" s="386" t="s">
        <v>371</v>
      </c>
      <c r="D226" s="387"/>
      <c r="E226" s="344"/>
      <c r="F226" s="345"/>
      <c r="G226" s="344"/>
      <c r="H226" s="345"/>
      <c r="I226" s="344"/>
      <c r="J226" s="378"/>
      <c r="K226" s="345"/>
      <c r="L226" s="409"/>
      <c r="M226" s="6"/>
      <c r="N226" s="380"/>
    </row>
    <row r="227" spans="1:14" ht="409.5" x14ac:dyDescent="0.25">
      <c r="A227" s="39" t="s">
        <v>368</v>
      </c>
      <c r="B227" s="409"/>
      <c r="C227" s="333"/>
      <c r="D227" s="334"/>
      <c r="E227" s="344"/>
      <c r="F227" s="345"/>
      <c r="G227" s="344"/>
      <c r="H227" s="345"/>
      <c r="I227" s="344"/>
      <c r="J227" s="378"/>
      <c r="K227" s="345"/>
      <c r="L227" s="409"/>
      <c r="M227" s="6"/>
      <c r="N227" s="380"/>
    </row>
    <row r="228" spans="1:14" ht="409.5" x14ac:dyDescent="0.25">
      <c r="A228" s="39" t="s">
        <v>369</v>
      </c>
      <c r="B228" s="409"/>
      <c r="C228" s="333"/>
      <c r="D228" s="334"/>
      <c r="E228" s="344"/>
      <c r="F228" s="345"/>
      <c r="G228" s="344"/>
      <c r="H228" s="345"/>
      <c r="I228" s="344"/>
      <c r="J228" s="378"/>
      <c r="K228" s="345"/>
      <c r="L228" s="409"/>
      <c r="M228" s="6"/>
      <c r="N228" s="380"/>
    </row>
    <row r="229" spans="1:14" ht="15.75" customHeight="1" x14ac:dyDescent="0.25">
      <c r="A229" s="39"/>
      <c r="B229" s="409"/>
      <c r="C229" s="333"/>
      <c r="D229" s="334"/>
      <c r="E229" s="344">
        <v>50</v>
      </c>
      <c r="F229" s="345"/>
      <c r="G229" s="344"/>
      <c r="H229" s="345"/>
      <c r="I229" s="344">
        <v>45</v>
      </c>
      <c r="J229" s="378"/>
      <c r="K229" s="345"/>
      <c r="L229" s="409"/>
      <c r="M229" s="6">
        <v>5</v>
      </c>
      <c r="N229" s="380"/>
    </row>
    <row r="230" spans="1:14" ht="15.75" x14ac:dyDescent="0.25">
      <c r="A230" s="39"/>
      <c r="B230" s="409"/>
      <c r="C230" s="333"/>
      <c r="D230" s="334"/>
      <c r="E230" s="344"/>
      <c r="F230" s="345"/>
      <c r="G230" s="344"/>
      <c r="H230" s="345"/>
      <c r="I230" s="344"/>
      <c r="J230" s="378"/>
      <c r="K230" s="345"/>
      <c r="L230" s="409"/>
      <c r="M230" s="6"/>
      <c r="N230" s="380"/>
    </row>
    <row r="231" spans="1:14" ht="15.75" x14ac:dyDescent="0.25">
      <c r="A231" s="39"/>
      <c r="B231" s="409"/>
      <c r="C231" s="333"/>
      <c r="D231" s="334"/>
      <c r="E231" s="344"/>
      <c r="F231" s="345"/>
      <c r="G231" s="344"/>
      <c r="H231" s="345"/>
      <c r="I231" s="344"/>
      <c r="J231" s="378"/>
      <c r="K231" s="345"/>
      <c r="L231" s="409"/>
      <c r="M231" s="6"/>
      <c r="N231" s="380"/>
    </row>
    <row r="232" spans="1:14" ht="15.75" customHeight="1" thickBot="1" x14ac:dyDescent="0.3">
      <c r="A232" s="41"/>
      <c r="B232" s="409"/>
      <c r="C232" s="333"/>
      <c r="D232" s="334"/>
      <c r="E232" s="344">
        <v>50</v>
      </c>
      <c r="F232" s="345"/>
      <c r="G232" s="344"/>
      <c r="H232" s="345"/>
      <c r="I232" s="344">
        <v>45</v>
      </c>
      <c r="J232" s="378"/>
      <c r="K232" s="345"/>
      <c r="L232" s="409"/>
      <c r="M232" s="6">
        <v>5</v>
      </c>
      <c r="N232" s="380"/>
    </row>
    <row r="233" spans="1:14" ht="409.5" x14ac:dyDescent="0.25">
      <c r="A233" s="62" t="s">
        <v>373</v>
      </c>
      <c r="B233" s="68"/>
      <c r="C233" s="412"/>
      <c r="D233" s="355"/>
      <c r="E233" s="358"/>
      <c r="F233" s="338"/>
      <c r="G233" s="392"/>
      <c r="H233" s="393"/>
      <c r="I233" s="358"/>
      <c r="J233" s="337"/>
      <c r="K233" s="338"/>
      <c r="L233" s="382"/>
      <c r="M233" s="352"/>
      <c r="N233" s="379" t="s">
        <v>376</v>
      </c>
    </row>
    <row r="234" spans="1:14" ht="330.75" x14ac:dyDescent="0.25">
      <c r="A234" s="89" t="s">
        <v>374</v>
      </c>
      <c r="B234" s="69">
        <v>2018</v>
      </c>
      <c r="C234" s="388"/>
      <c r="D234" s="387"/>
      <c r="E234" s="344">
        <v>185</v>
      </c>
      <c r="F234" s="345"/>
      <c r="G234" s="429"/>
      <c r="H234" s="430"/>
      <c r="I234" s="344">
        <v>185</v>
      </c>
      <c r="J234" s="371"/>
      <c r="K234" s="345"/>
      <c r="L234" s="383"/>
      <c r="M234" s="409"/>
      <c r="N234" s="380"/>
    </row>
    <row r="235" spans="1:14" ht="47.25" customHeight="1" x14ac:dyDescent="0.25">
      <c r="A235" s="90"/>
      <c r="B235" s="69">
        <v>2019</v>
      </c>
      <c r="C235" s="388" t="s">
        <v>375</v>
      </c>
      <c r="D235" s="387"/>
      <c r="E235" s="344">
        <v>185</v>
      </c>
      <c r="F235" s="345"/>
      <c r="G235" s="429"/>
      <c r="H235" s="430"/>
      <c r="I235" s="344">
        <v>185</v>
      </c>
      <c r="J235" s="371"/>
      <c r="K235" s="345"/>
      <c r="L235" s="383"/>
      <c r="M235" s="409"/>
      <c r="N235" s="380"/>
    </row>
    <row r="236" spans="1:14" ht="15.75" customHeight="1" x14ac:dyDescent="0.25">
      <c r="A236" s="90"/>
      <c r="B236" s="69">
        <v>2020</v>
      </c>
      <c r="C236" s="349"/>
      <c r="D236" s="334"/>
      <c r="E236" s="344">
        <v>190</v>
      </c>
      <c r="F236" s="345"/>
      <c r="G236" s="429"/>
      <c r="H236" s="430"/>
      <c r="I236" s="344">
        <v>190</v>
      </c>
      <c r="J236" s="371"/>
      <c r="K236" s="345"/>
      <c r="L236" s="383"/>
      <c r="M236" s="409"/>
      <c r="N236" s="380"/>
    </row>
    <row r="237" spans="1:14" ht="15.75" customHeight="1" x14ac:dyDescent="0.25">
      <c r="A237" s="90"/>
      <c r="B237" s="69">
        <v>2021</v>
      </c>
      <c r="C237" s="349"/>
      <c r="D237" s="334"/>
      <c r="E237" s="344">
        <v>195</v>
      </c>
      <c r="F237" s="345"/>
      <c r="G237" s="429"/>
      <c r="H237" s="430"/>
      <c r="I237" s="344">
        <v>195</v>
      </c>
      <c r="J237" s="371"/>
      <c r="K237" s="345"/>
      <c r="L237" s="383"/>
      <c r="M237" s="409"/>
      <c r="N237" s="380"/>
    </row>
    <row r="238" spans="1:14" ht="15.75" customHeight="1" thickBot="1" x14ac:dyDescent="0.3">
      <c r="A238" s="91"/>
      <c r="B238" s="70">
        <v>2022</v>
      </c>
      <c r="C238" s="349"/>
      <c r="D238" s="334"/>
      <c r="E238" s="344">
        <v>195</v>
      </c>
      <c r="F238" s="345"/>
      <c r="G238" s="429"/>
      <c r="H238" s="430"/>
      <c r="I238" s="359">
        <v>195</v>
      </c>
      <c r="J238" s="372"/>
      <c r="K238" s="360"/>
      <c r="L238" s="383"/>
      <c r="M238" s="409"/>
      <c r="N238" s="380"/>
    </row>
    <row r="239" spans="1:14" ht="409.5" x14ac:dyDescent="0.25">
      <c r="A239" s="39" t="s">
        <v>377</v>
      </c>
      <c r="B239" s="6">
        <v>2018</v>
      </c>
      <c r="C239" s="354" t="s">
        <v>375</v>
      </c>
      <c r="D239" s="355"/>
      <c r="E239" s="358">
        <v>100</v>
      </c>
      <c r="F239" s="338"/>
      <c r="G239" s="392"/>
      <c r="H239" s="393"/>
      <c r="I239" s="358">
        <v>100</v>
      </c>
      <c r="J239" s="337"/>
      <c r="K239" s="338"/>
      <c r="L239" s="382"/>
      <c r="M239" s="352"/>
      <c r="N239" s="379" t="s">
        <v>379</v>
      </c>
    </row>
    <row r="240" spans="1:14" ht="409.5" x14ac:dyDescent="0.25">
      <c r="A240" s="39" t="s">
        <v>378</v>
      </c>
      <c r="B240" s="6">
        <v>2019</v>
      </c>
      <c r="C240" s="386"/>
      <c r="D240" s="387"/>
      <c r="E240" s="344">
        <v>100</v>
      </c>
      <c r="F240" s="345"/>
      <c r="G240" s="429"/>
      <c r="H240" s="430"/>
      <c r="I240" s="344">
        <v>100</v>
      </c>
      <c r="J240" s="378"/>
      <c r="K240" s="345"/>
      <c r="L240" s="383"/>
      <c r="M240" s="409"/>
      <c r="N240" s="380"/>
    </row>
    <row r="241" spans="1:14" ht="15.75" customHeight="1" x14ac:dyDescent="0.25">
      <c r="A241" s="41"/>
      <c r="B241" s="6">
        <v>2020</v>
      </c>
      <c r="C241" s="386"/>
      <c r="D241" s="387"/>
      <c r="E241" s="344">
        <v>110</v>
      </c>
      <c r="F241" s="345"/>
      <c r="G241" s="429"/>
      <c r="H241" s="430"/>
      <c r="I241" s="344">
        <v>110</v>
      </c>
      <c r="J241" s="378"/>
      <c r="K241" s="345"/>
      <c r="L241" s="383"/>
      <c r="M241" s="409"/>
      <c r="N241" s="380"/>
    </row>
    <row r="242" spans="1:14" ht="15.75" customHeight="1" x14ac:dyDescent="0.25">
      <c r="A242" s="41"/>
      <c r="B242" s="6">
        <v>2021</v>
      </c>
      <c r="C242" s="386"/>
      <c r="D242" s="387"/>
      <c r="E242" s="344">
        <v>120</v>
      </c>
      <c r="F242" s="345"/>
      <c r="G242" s="429"/>
      <c r="H242" s="430"/>
      <c r="I242" s="344">
        <v>120</v>
      </c>
      <c r="J242" s="378"/>
      <c r="K242" s="345"/>
      <c r="L242" s="383"/>
      <c r="M242" s="409"/>
      <c r="N242" s="380"/>
    </row>
    <row r="243" spans="1:14" ht="16.5" thickBot="1" x14ac:dyDescent="0.3">
      <c r="A243" s="42"/>
      <c r="B243" s="10">
        <v>2022</v>
      </c>
      <c r="C243" s="356"/>
      <c r="D243" s="357"/>
      <c r="E243" s="359">
        <v>120</v>
      </c>
      <c r="F243" s="360"/>
      <c r="G243" s="539"/>
      <c r="H243" s="541"/>
      <c r="I243" s="359">
        <v>120</v>
      </c>
      <c r="J243" s="372"/>
      <c r="K243" s="360"/>
      <c r="L243" s="384"/>
      <c r="M243" s="353"/>
      <c r="N243" s="381"/>
    </row>
    <row r="244" spans="1:14" ht="156.75" customHeight="1" thickBot="1" x14ac:dyDescent="0.3">
      <c r="A244" s="46" t="s">
        <v>17</v>
      </c>
      <c r="B244" s="32" t="s">
        <v>159</v>
      </c>
      <c r="C244" s="354" t="s">
        <v>375</v>
      </c>
      <c r="D244" s="355"/>
      <c r="E244" s="358">
        <v>50</v>
      </c>
      <c r="F244" s="338"/>
      <c r="G244" s="392"/>
      <c r="H244" s="393"/>
      <c r="I244" s="358">
        <v>50</v>
      </c>
      <c r="J244" s="337"/>
      <c r="K244" s="338"/>
      <c r="L244" s="34"/>
      <c r="M244" s="32"/>
      <c r="N244" s="21" t="s">
        <v>380</v>
      </c>
    </row>
    <row r="245" spans="1:14" ht="57" customHeight="1" x14ac:dyDescent="0.25">
      <c r="A245" s="39" t="s">
        <v>381</v>
      </c>
      <c r="B245" s="352" t="s">
        <v>159</v>
      </c>
      <c r="C245" s="354" t="s">
        <v>375</v>
      </c>
      <c r="D245" s="355"/>
      <c r="E245" s="358">
        <v>25</v>
      </c>
      <c r="F245" s="338"/>
      <c r="G245" s="392"/>
      <c r="H245" s="393"/>
      <c r="I245" s="358">
        <v>25</v>
      </c>
      <c r="J245" s="337"/>
      <c r="K245" s="338"/>
      <c r="L245" s="382"/>
      <c r="M245" s="352"/>
      <c r="N245" s="379" t="s">
        <v>382</v>
      </c>
    </row>
    <row r="246" spans="1:14" ht="409.6" thickBot="1" x14ac:dyDescent="0.3">
      <c r="A246" s="43" t="s">
        <v>18</v>
      </c>
      <c r="B246" s="353"/>
      <c r="C246" s="356"/>
      <c r="D246" s="357"/>
      <c r="E246" s="359"/>
      <c r="F246" s="360"/>
      <c r="G246" s="539"/>
      <c r="H246" s="541"/>
      <c r="I246" s="359"/>
      <c r="J246" s="372"/>
      <c r="K246" s="360"/>
      <c r="L246" s="384"/>
      <c r="M246" s="353"/>
      <c r="N246" s="381"/>
    </row>
    <row r="247" spans="1:14" ht="409.5" x14ac:dyDescent="0.25">
      <c r="A247" s="39" t="s">
        <v>383</v>
      </c>
      <c r="B247" s="6"/>
      <c r="C247" s="354" t="s">
        <v>387</v>
      </c>
      <c r="D247" s="355"/>
      <c r="E247" s="358"/>
      <c r="F247" s="338"/>
      <c r="G247" s="358"/>
      <c r="H247" s="338"/>
      <c r="I247" s="358"/>
      <c r="J247" s="337"/>
      <c r="K247" s="338"/>
      <c r="L247" s="382"/>
      <c r="M247" s="352"/>
      <c r="N247" s="379"/>
    </row>
    <row r="248" spans="1:14" ht="409.5" x14ac:dyDescent="0.25">
      <c r="A248" s="39" t="s">
        <v>384</v>
      </c>
      <c r="B248" s="3">
        <v>2018</v>
      </c>
      <c r="C248" s="386"/>
      <c r="D248" s="387"/>
      <c r="E248" s="344">
        <v>50</v>
      </c>
      <c r="F248" s="345"/>
      <c r="G248" s="344"/>
      <c r="H248" s="345"/>
      <c r="I248" s="344">
        <v>50</v>
      </c>
      <c r="J248" s="378"/>
      <c r="K248" s="345"/>
      <c r="L248" s="383"/>
      <c r="M248" s="409"/>
      <c r="N248" s="380"/>
    </row>
    <row r="249" spans="1:14" ht="409.5" x14ac:dyDescent="0.25">
      <c r="A249" s="39" t="s">
        <v>385</v>
      </c>
      <c r="B249" s="3">
        <v>2019</v>
      </c>
      <c r="C249" s="386"/>
      <c r="D249" s="387"/>
      <c r="E249" s="344">
        <v>45</v>
      </c>
      <c r="F249" s="345"/>
      <c r="G249" s="344"/>
      <c r="H249" s="345"/>
      <c r="I249" s="344">
        <v>45</v>
      </c>
      <c r="J249" s="378"/>
      <c r="K249" s="345"/>
      <c r="L249" s="383"/>
      <c r="M249" s="409"/>
      <c r="N249" s="380"/>
    </row>
    <row r="250" spans="1:14" ht="409.6" thickBot="1" x14ac:dyDescent="0.3">
      <c r="A250" s="39" t="s">
        <v>386</v>
      </c>
      <c r="B250" s="3">
        <v>2020</v>
      </c>
      <c r="C250" s="386"/>
      <c r="D250" s="387"/>
      <c r="E250" s="344">
        <v>55</v>
      </c>
      <c r="F250" s="345"/>
      <c r="G250" s="344"/>
      <c r="H250" s="345"/>
      <c r="I250" s="344">
        <v>55</v>
      </c>
      <c r="J250" s="378"/>
      <c r="K250" s="345"/>
      <c r="L250" s="383"/>
      <c r="M250" s="409"/>
      <c r="N250" s="380"/>
    </row>
    <row r="251" spans="1:14" ht="15.75" x14ac:dyDescent="0.25">
      <c r="A251" s="389"/>
      <c r="B251" s="390"/>
      <c r="C251" s="390"/>
      <c r="D251" s="390"/>
      <c r="E251" s="390"/>
      <c r="F251" s="390"/>
      <c r="G251" s="390"/>
      <c r="H251" s="390"/>
      <c r="I251" s="390"/>
      <c r="J251" s="390"/>
      <c r="K251" s="390"/>
      <c r="L251" s="390"/>
      <c r="M251" s="390"/>
      <c r="N251" s="391"/>
    </row>
    <row r="252" spans="1:14" ht="17.25" customHeight="1" x14ac:dyDescent="0.25">
      <c r="A252" s="365" t="s">
        <v>388</v>
      </c>
      <c r="B252" s="366"/>
      <c r="C252" s="366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7"/>
    </row>
    <row r="253" spans="1:14" ht="16.5" thickBot="1" x14ac:dyDescent="0.3">
      <c r="A253" s="359"/>
      <c r="B253" s="372"/>
      <c r="C253" s="372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360"/>
    </row>
    <row r="254" spans="1:14" ht="137.25" customHeight="1" x14ac:dyDescent="0.25">
      <c r="A254" s="350" t="s">
        <v>19</v>
      </c>
      <c r="B254" s="6" t="s">
        <v>389</v>
      </c>
      <c r="C254" s="354" t="s">
        <v>120</v>
      </c>
      <c r="D254" s="355"/>
      <c r="E254" s="358">
        <v>75</v>
      </c>
      <c r="F254" s="338"/>
      <c r="G254" s="392"/>
      <c r="H254" s="393"/>
      <c r="I254" s="358">
        <v>75</v>
      </c>
      <c r="J254" s="337"/>
      <c r="K254" s="338"/>
      <c r="L254" s="352"/>
      <c r="M254" s="352"/>
      <c r="N254" s="413" t="s">
        <v>391</v>
      </c>
    </row>
    <row r="255" spans="1:14" ht="31.5" customHeight="1" thickBot="1" x14ac:dyDescent="0.3">
      <c r="A255" s="425"/>
      <c r="B255" s="56" t="s">
        <v>390</v>
      </c>
      <c r="C255" s="388"/>
      <c r="D255" s="387"/>
      <c r="E255" s="344"/>
      <c r="F255" s="345"/>
      <c r="G255" s="429"/>
      <c r="H255" s="430"/>
      <c r="I255" s="344"/>
      <c r="J255" s="378"/>
      <c r="K255" s="345"/>
      <c r="L255" s="409"/>
      <c r="M255" s="409"/>
      <c r="N255" s="418"/>
    </row>
    <row r="256" spans="1:14" ht="201.75" customHeight="1" x14ac:dyDescent="0.25">
      <c r="A256" s="350" t="s">
        <v>392</v>
      </c>
      <c r="B256" s="3">
        <v>2018</v>
      </c>
      <c r="C256" s="354" t="s">
        <v>120</v>
      </c>
      <c r="D256" s="355"/>
      <c r="E256" s="358">
        <v>1200</v>
      </c>
      <c r="F256" s="338"/>
      <c r="G256" s="392"/>
      <c r="H256" s="393"/>
      <c r="I256" s="358">
        <v>1200</v>
      </c>
      <c r="J256" s="337"/>
      <c r="K256" s="338"/>
      <c r="L256" s="352"/>
      <c r="M256" s="413"/>
      <c r="N256" s="413" t="s">
        <v>393</v>
      </c>
    </row>
    <row r="257" spans="1:14" ht="15.75" customHeight="1" thickBot="1" x14ac:dyDescent="0.3">
      <c r="A257" s="370"/>
      <c r="B257" s="9">
        <v>2019</v>
      </c>
      <c r="C257" s="386"/>
      <c r="D257" s="387"/>
      <c r="E257" s="344">
        <v>300</v>
      </c>
      <c r="F257" s="345"/>
      <c r="G257" s="429"/>
      <c r="H257" s="430"/>
      <c r="I257" s="344">
        <v>300</v>
      </c>
      <c r="J257" s="378"/>
      <c r="K257" s="345"/>
      <c r="L257" s="409"/>
      <c r="M257" s="418"/>
      <c r="N257" s="418"/>
    </row>
    <row r="258" spans="1:14" ht="409.6" thickBot="1" x14ac:dyDescent="0.3">
      <c r="A258" s="58" t="s">
        <v>394</v>
      </c>
      <c r="B258" s="9">
        <v>2022</v>
      </c>
      <c r="C258" s="410" t="s">
        <v>120</v>
      </c>
      <c r="D258" s="411"/>
      <c r="E258" s="373">
        <v>200</v>
      </c>
      <c r="F258" s="374"/>
      <c r="G258" s="550"/>
      <c r="H258" s="551"/>
      <c r="I258" s="373">
        <v>200</v>
      </c>
      <c r="J258" s="408"/>
      <c r="K258" s="408"/>
      <c r="L258" s="135"/>
      <c r="M258" s="136"/>
      <c r="N258" s="137" t="s">
        <v>395</v>
      </c>
    </row>
    <row r="259" spans="1:14" ht="409.5" x14ac:dyDescent="0.25">
      <c r="A259" s="39" t="s">
        <v>396</v>
      </c>
      <c r="B259" s="352" t="s">
        <v>397</v>
      </c>
      <c r="C259" s="354" t="s">
        <v>120</v>
      </c>
      <c r="D259" s="355"/>
      <c r="E259" s="358"/>
      <c r="F259" s="338"/>
      <c r="G259" s="392"/>
      <c r="H259" s="393"/>
      <c r="I259" s="358"/>
      <c r="J259" s="337"/>
      <c r="K259" s="338"/>
      <c r="L259" s="409"/>
      <c r="M259" s="409"/>
      <c r="N259" s="380" t="s">
        <v>393</v>
      </c>
    </row>
    <row r="260" spans="1:14" ht="64.5" customHeight="1" x14ac:dyDescent="0.25">
      <c r="A260" s="39" t="s">
        <v>20</v>
      </c>
      <c r="B260" s="409"/>
      <c r="C260" s="386"/>
      <c r="D260" s="387"/>
      <c r="E260" s="344">
        <v>1000</v>
      </c>
      <c r="F260" s="345"/>
      <c r="G260" s="429"/>
      <c r="H260" s="430"/>
      <c r="I260" s="344">
        <v>1000</v>
      </c>
      <c r="J260" s="378"/>
      <c r="K260" s="345"/>
      <c r="L260" s="409"/>
      <c r="M260" s="409"/>
      <c r="N260" s="380"/>
    </row>
    <row r="261" spans="1:14" ht="409.5" x14ac:dyDescent="0.25">
      <c r="A261" s="39" t="s">
        <v>21</v>
      </c>
      <c r="B261" s="409"/>
      <c r="C261" s="386"/>
      <c r="D261" s="387"/>
      <c r="E261" s="344">
        <v>500</v>
      </c>
      <c r="F261" s="345"/>
      <c r="G261" s="429"/>
      <c r="H261" s="430"/>
      <c r="I261" s="344">
        <v>250</v>
      </c>
      <c r="J261" s="378"/>
      <c r="K261" s="345"/>
      <c r="L261" s="409"/>
      <c r="M261" s="409"/>
      <c r="N261" s="380"/>
    </row>
    <row r="262" spans="1:14" ht="57" customHeight="1" thickBot="1" x14ac:dyDescent="0.3">
      <c r="A262" s="43" t="s">
        <v>22</v>
      </c>
      <c r="B262" s="353"/>
      <c r="C262" s="356"/>
      <c r="D262" s="357"/>
      <c r="E262" s="564">
        <v>250</v>
      </c>
      <c r="F262" s="565"/>
      <c r="G262" s="539"/>
      <c r="H262" s="541"/>
      <c r="I262" s="564">
        <v>250</v>
      </c>
      <c r="J262" s="566"/>
      <c r="K262" s="565"/>
      <c r="L262" s="353"/>
      <c r="M262" s="353"/>
      <c r="N262" s="381"/>
    </row>
    <row r="263" spans="1:14" ht="144" customHeight="1" thickBot="1" x14ac:dyDescent="0.3">
      <c r="A263" s="46" t="s">
        <v>398</v>
      </c>
      <c r="B263" s="76">
        <v>2018</v>
      </c>
      <c r="C263" s="354" t="s">
        <v>23</v>
      </c>
      <c r="D263" s="355"/>
      <c r="E263" s="358">
        <v>200</v>
      </c>
      <c r="F263" s="338"/>
      <c r="G263" s="358"/>
      <c r="H263" s="338"/>
      <c r="I263" s="358">
        <v>200</v>
      </c>
      <c r="J263" s="337"/>
      <c r="K263" s="338"/>
      <c r="L263" s="32"/>
      <c r="M263" s="32"/>
      <c r="N263" s="21" t="s">
        <v>399</v>
      </c>
    </row>
    <row r="264" spans="1:14" ht="188.25" customHeight="1" x14ac:dyDescent="0.25">
      <c r="A264" s="350" t="s">
        <v>400</v>
      </c>
      <c r="B264" s="6"/>
      <c r="C264" s="354" t="s">
        <v>401</v>
      </c>
      <c r="D264" s="355"/>
      <c r="E264" s="392"/>
      <c r="F264" s="393"/>
      <c r="G264" s="358"/>
      <c r="H264" s="338"/>
      <c r="I264" s="392"/>
      <c r="J264" s="554"/>
      <c r="K264" s="393"/>
      <c r="L264" s="352"/>
      <c r="M264" s="4"/>
      <c r="N264" s="413" t="s">
        <v>402</v>
      </c>
    </row>
    <row r="265" spans="1:14" ht="15.75" customHeight="1" x14ac:dyDescent="0.25">
      <c r="A265" s="370"/>
      <c r="B265" s="6">
        <v>2019</v>
      </c>
      <c r="C265" s="386"/>
      <c r="D265" s="387"/>
      <c r="E265" s="344">
        <v>500</v>
      </c>
      <c r="F265" s="345"/>
      <c r="G265" s="344"/>
      <c r="H265" s="345"/>
      <c r="I265" s="344">
        <v>400</v>
      </c>
      <c r="J265" s="378"/>
      <c r="K265" s="345"/>
      <c r="L265" s="409"/>
      <c r="M265" s="6">
        <v>100</v>
      </c>
      <c r="N265" s="418"/>
    </row>
    <row r="266" spans="1:14" ht="15.75" customHeight="1" thickBot="1" x14ac:dyDescent="0.3">
      <c r="A266" s="370"/>
      <c r="B266" s="6">
        <v>2021</v>
      </c>
      <c r="C266" s="386"/>
      <c r="D266" s="387"/>
      <c r="E266" s="344">
        <v>550</v>
      </c>
      <c r="F266" s="345"/>
      <c r="G266" s="344"/>
      <c r="H266" s="345"/>
      <c r="I266" s="344">
        <v>450</v>
      </c>
      <c r="J266" s="378"/>
      <c r="K266" s="345"/>
      <c r="L266" s="409"/>
      <c r="M266" s="6">
        <v>100</v>
      </c>
      <c r="N266" s="418"/>
    </row>
    <row r="267" spans="1:14" ht="220.5" customHeight="1" x14ac:dyDescent="0.25">
      <c r="A267" s="350" t="s">
        <v>403</v>
      </c>
      <c r="B267" s="415">
        <v>2022</v>
      </c>
      <c r="C267" s="354" t="s">
        <v>401</v>
      </c>
      <c r="D267" s="355"/>
      <c r="E267" s="358">
        <v>100</v>
      </c>
      <c r="F267" s="338"/>
      <c r="G267" s="358"/>
      <c r="H267" s="338"/>
      <c r="I267" s="358">
        <v>100</v>
      </c>
      <c r="J267" s="337"/>
      <c r="K267" s="338"/>
      <c r="L267" s="352"/>
      <c r="M267" s="352"/>
      <c r="N267" s="413" t="s">
        <v>404</v>
      </c>
    </row>
    <row r="268" spans="1:14" ht="15.75" thickBot="1" x14ac:dyDescent="0.3">
      <c r="A268" s="351"/>
      <c r="B268" s="416"/>
      <c r="C268" s="356"/>
      <c r="D268" s="357"/>
      <c r="E268" s="359"/>
      <c r="F268" s="360"/>
      <c r="G268" s="359"/>
      <c r="H268" s="360"/>
      <c r="I268" s="359"/>
      <c r="J268" s="372"/>
      <c r="K268" s="360"/>
      <c r="L268" s="353"/>
      <c r="M268" s="353"/>
      <c r="N268" s="414"/>
    </row>
    <row r="269" spans="1:14" ht="219.75" customHeight="1" x14ac:dyDescent="0.25">
      <c r="A269" s="350" t="s">
        <v>405</v>
      </c>
      <c r="B269" s="6"/>
      <c r="C269" s="354" t="s">
        <v>401</v>
      </c>
      <c r="D269" s="355"/>
      <c r="E269" s="392"/>
      <c r="F269" s="393"/>
      <c r="G269" s="358"/>
      <c r="H269" s="338"/>
      <c r="I269" s="392"/>
      <c r="J269" s="554"/>
      <c r="K269" s="393"/>
      <c r="L269" s="352"/>
      <c r="M269" s="4"/>
      <c r="N269" s="413" t="s">
        <v>406</v>
      </c>
    </row>
    <row r="270" spans="1:14" ht="15.75" customHeight="1" x14ac:dyDescent="0.25">
      <c r="A270" s="370"/>
      <c r="B270" s="6">
        <v>2018</v>
      </c>
      <c r="C270" s="386"/>
      <c r="D270" s="387"/>
      <c r="E270" s="344">
        <v>40</v>
      </c>
      <c r="F270" s="345"/>
      <c r="G270" s="344"/>
      <c r="H270" s="345"/>
      <c r="I270" s="344">
        <v>35</v>
      </c>
      <c r="J270" s="378"/>
      <c r="K270" s="345"/>
      <c r="L270" s="409"/>
      <c r="M270" s="6">
        <v>5</v>
      </c>
      <c r="N270" s="418"/>
    </row>
    <row r="271" spans="1:14" ht="15.75" customHeight="1" x14ac:dyDescent="0.25">
      <c r="A271" s="370"/>
      <c r="B271" s="6">
        <v>2019</v>
      </c>
      <c r="C271" s="386"/>
      <c r="D271" s="387"/>
      <c r="E271" s="344">
        <v>50</v>
      </c>
      <c r="F271" s="345"/>
      <c r="G271" s="344"/>
      <c r="H271" s="345"/>
      <c r="I271" s="344">
        <v>45</v>
      </c>
      <c r="J271" s="378"/>
      <c r="K271" s="345"/>
      <c r="L271" s="409"/>
      <c r="M271" s="6">
        <v>5</v>
      </c>
      <c r="N271" s="418"/>
    </row>
    <row r="272" spans="1:14" ht="15.75" customHeight="1" x14ac:dyDescent="0.25">
      <c r="A272" s="370"/>
      <c r="B272" s="6">
        <v>2020</v>
      </c>
      <c r="C272" s="386"/>
      <c r="D272" s="387"/>
      <c r="E272" s="344">
        <v>60</v>
      </c>
      <c r="F272" s="345"/>
      <c r="G272" s="344"/>
      <c r="H272" s="345"/>
      <c r="I272" s="344">
        <v>55</v>
      </c>
      <c r="J272" s="378"/>
      <c r="K272" s="345"/>
      <c r="L272" s="409"/>
      <c r="M272" s="6">
        <v>5</v>
      </c>
      <c r="N272" s="418"/>
    </row>
    <row r="273" spans="1:14" ht="15.75" customHeight="1" x14ac:dyDescent="0.25">
      <c r="A273" s="370"/>
      <c r="B273" s="6">
        <v>2021</v>
      </c>
      <c r="C273" s="386"/>
      <c r="D273" s="387"/>
      <c r="E273" s="344">
        <v>70</v>
      </c>
      <c r="F273" s="345"/>
      <c r="G273" s="344"/>
      <c r="H273" s="345"/>
      <c r="I273" s="344">
        <v>65</v>
      </c>
      <c r="J273" s="378"/>
      <c r="K273" s="345"/>
      <c r="L273" s="409"/>
      <c r="M273" s="6">
        <v>5</v>
      </c>
      <c r="N273" s="418"/>
    </row>
    <row r="274" spans="1:14" ht="15.75" x14ac:dyDescent="0.25">
      <c r="A274" s="370"/>
      <c r="B274" s="6">
        <v>2022</v>
      </c>
      <c r="C274" s="386"/>
      <c r="D274" s="387"/>
      <c r="E274" s="344">
        <v>70</v>
      </c>
      <c r="F274" s="345"/>
      <c r="G274" s="344"/>
      <c r="H274" s="345"/>
      <c r="I274" s="344">
        <v>65</v>
      </c>
      <c r="J274" s="371"/>
      <c r="K274" s="345"/>
      <c r="L274" s="409"/>
      <c r="M274" s="6">
        <v>5</v>
      </c>
      <c r="N274" s="418"/>
    </row>
    <row r="275" spans="1:14" ht="409.5" x14ac:dyDescent="0.25">
      <c r="A275" s="93" t="s">
        <v>407</v>
      </c>
      <c r="B275" s="94" t="s">
        <v>159</v>
      </c>
      <c r="C275" s="570" t="s">
        <v>410</v>
      </c>
      <c r="D275" s="571"/>
      <c r="E275" s="574"/>
      <c r="F275" s="575"/>
      <c r="G275" s="339"/>
      <c r="H275" s="493"/>
      <c r="I275" s="339"/>
      <c r="J275" s="340"/>
      <c r="K275" s="493"/>
      <c r="L275" s="515"/>
      <c r="M275" s="95"/>
      <c r="N275" s="567" t="s">
        <v>411</v>
      </c>
    </row>
    <row r="276" spans="1:14" ht="189" x14ac:dyDescent="0.25">
      <c r="A276" s="96" t="s">
        <v>408</v>
      </c>
      <c r="B276" s="6"/>
      <c r="C276" s="386"/>
      <c r="D276" s="387"/>
      <c r="E276" s="344"/>
      <c r="F276" s="345"/>
      <c r="G276" s="344"/>
      <c r="H276" s="345"/>
      <c r="I276" s="344"/>
      <c r="J276" s="371"/>
      <c r="K276" s="345"/>
      <c r="L276" s="409"/>
      <c r="M276" s="4"/>
      <c r="N276" s="568"/>
    </row>
    <row r="277" spans="1:14" ht="252" x14ac:dyDescent="0.25">
      <c r="A277" s="96" t="s">
        <v>409</v>
      </c>
      <c r="B277" s="6">
        <v>2018</v>
      </c>
      <c r="C277" s="386"/>
      <c r="D277" s="387"/>
      <c r="E277" s="344">
        <v>60</v>
      </c>
      <c r="F277" s="345"/>
      <c r="G277" s="344"/>
      <c r="H277" s="345"/>
      <c r="I277" s="344"/>
      <c r="J277" s="371"/>
      <c r="K277" s="345"/>
      <c r="L277" s="409"/>
      <c r="M277" s="6">
        <v>60</v>
      </c>
      <c r="N277" s="568"/>
    </row>
    <row r="278" spans="1:14" ht="15.75" customHeight="1" x14ac:dyDescent="0.25">
      <c r="A278" s="97"/>
      <c r="B278" s="6">
        <v>2019</v>
      </c>
      <c r="C278" s="386"/>
      <c r="D278" s="387"/>
      <c r="E278" s="344">
        <v>60</v>
      </c>
      <c r="F278" s="345"/>
      <c r="G278" s="344"/>
      <c r="H278" s="345"/>
      <c r="I278" s="344"/>
      <c r="J278" s="371"/>
      <c r="K278" s="345"/>
      <c r="L278" s="409"/>
      <c r="M278" s="6">
        <v>60</v>
      </c>
      <c r="N278" s="568"/>
    </row>
    <row r="279" spans="1:14" ht="15.75" customHeight="1" x14ac:dyDescent="0.25">
      <c r="A279" s="97"/>
      <c r="B279" s="6">
        <v>2020</v>
      </c>
      <c r="C279" s="386"/>
      <c r="D279" s="387"/>
      <c r="E279" s="344">
        <v>60</v>
      </c>
      <c r="F279" s="345"/>
      <c r="G279" s="344"/>
      <c r="H279" s="345"/>
      <c r="I279" s="344"/>
      <c r="J279" s="371"/>
      <c r="K279" s="345"/>
      <c r="L279" s="409"/>
      <c r="M279" s="6">
        <v>60</v>
      </c>
      <c r="N279" s="568"/>
    </row>
    <row r="280" spans="1:14" ht="15.75" customHeight="1" x14ac:dyDescent="0.25">
      <c r="A280" s="97"/>
      <c r="B280" s="6">
        <v>2021</v>
      </c>
      <c r="C280" s="386"/>
      <c r="D280" s="387"/>
      <c r="E280" s="344">
        <v>60</v>
      </c>
      <c r="F280" s="345"/>
      <c r="G280" s="344"/>
      <c r="H280" s="345"/>
      <c r="I280" s="344"/>
      <c r="J280" s="371"/>
      <c r="K280" s="345"/>
      <c r="L280" s="409"/>
      <c r="M280" s="6">
        <v>60</v>
      </c>
      <c r="N280" s="568"/>
    </row>
    <row r="281" spans="1:14" ht="15.75" customHeight="1" x14ac:dyDescent="0.25">
      <c r="A281" s="98"/>
      <c r="B281" s="99">
        <v>2022</v>
      </c>
      <c r="C281" s="572"/>
      <c r="D281" s="573"/>
      <c r="E281" s="494">
        <v>60</v>
      </c>
      <c r="F281" s="495"/>
      <c r="G281" s="494"/>
      <c r="H281" s="495"/>
      <c r="I281" s="494"/>
      <c r="J281" s="517"/>
      <c r="K281" s="495"/>
      <c r="L281" s="516"/>
      <c r="M281" s="99">
        <v>60</v>
      </c>
      <c r="N281" s="569"/>
    </row>
    <row r="282" spans="1:14" ht="17.25" customHeight="1" x14ac:dyDescent="0.25">
      <c r="A282" s="365" t="s">
        <v>412</v>
      </c>
      <c r="B282" s="366"/>
      <c r="C282" s="366"/>
      <c r="D282" s="366"/>
      <c r="E282" s="366"/>
      <c r="F282" s="366"/>
      <c r="G282" s="366"/>
      <c r="H282" s="366"/>
      <c r="I282" s="366"/>
      <c r="J282" s="366"/>
      <c r="K282" s="366"/>
      <c r="L282" s="366"/>
      <c r="M282" s="366"/>
      <c r="N282" s="367"/>
    </row>
    <row r="283" spans="1:14" ht="16.5" thickBot="1" x14ac:dyDescent="0.3">
      <c r="A283" s="359"/>
      <c r="B283" s="372"/>
      <c r="C283" s="372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360"/>
    </row>
    <row r="284" spans="1:14" ht="204" customHeight="1" x14ac:dyDescent="0.25">
      <c r="A284" s="350" t="s">
        <v>413</v>
      </c>
      <c r="B284" s="352" t="s">
        <v>159</v>
      </c>
      <c r="C284" s="354" t="s">
        <v>414</v>
      </c>
      <c r="D284" s="355"/>
      <c r="E284" s="358">
        <v>250</v>
      </c>
      <c r="F284" s="338"/>
      <c r="G284" s="358"/>
      <c r="H284" s="338"/>
      <c r="I284" s="358">
        <v>250</v>
      </c>
      <c r="J284" s="337"/>
      <c r="K284" s="338"/>
      <c r="L284" s="352"/>
      <c r="M284" s="352"/>
      <c r="N284" s="413" t="s">
        <v>417</v>
      </c>
    </row>
    <row r="285" spans="1:14" ht="47.25" customHeight="1" x14ac:dyDescent="0.25">
      <c r="A285" s="370"/>
      <c r="B285" s="409"/>
      <c r="C285" s="386" t="s">
        <v>415</v>
      </c>
      <c r="D285" s="387"/>
      <c r="E285" s="344"/>
      <c r="F285" s="345"/>
      <c r="G285" s="344"/>
      <c r="H285" s="345"/>
      <c r="I285" s="344"/>
      <c r="J285" s="378"/>
      <c r="K285" s="345"/>
      <c r="L285" s="409"/>
      <c r="M285" s="409"/>
      <c r="N285" s="418"/>
    </row>
    <row r="286" spans="1:14" ht="31.5" customHeight="1" thickBot="1" x14ac:dyDescent="0.3">
      <c r="A286" s="351"/>
      <c r="B286" s="353"/>
      <c r="C286" s="356" t="s">
        <v>416</v>
      </c>
      <c r="D286" s="357"/>
      <c r="E286" s="359"/>
      <c r="F286" s="360"/>
      <c r="G286" s="359"/>
      <c r="H286" s="360"/>
      <c r="I286" s="359"/>
      <c r="J286" s="372"/>
      <c r="K286" s="360"/>
      <c r="L286" s="353"/>
      <c r="M286" s="353"/>
      <c r="N286" s="414"/>
    </row>
    <row r="287" spans="1:14" ht="156.75" customHeight="1" x14ac:dyDescent="0.25">
      <c r="A287" s="350" t="s">
        <v>418</v>
      </c>
      <c r="B287" s="352" t="s">
        <v>159</v>
      </c>
      <c r="C287" s="354" t="s">
        <v>414</v>
      </c>
      <c r="D287" s="355"/>
      <c r="E287" s="358">
        <v>300</v>
      </c>
      <c r="F287" s="338"/>
      <c r="G287" s="358"/>
      <c r="H287" s="338"/>
      <c r="I287" s="358">
        <v>300</v>
      </c>
      <c r="J287" s="337"/>
      <c r="K287" s="338"/>
      <c r="L287" s="352"/>
      <c r="M287" s="352"/>
      <c r="N287" s="413" t="s">
        <v>419</v>
      </c>
    </row>
    <row r="288" spans="1:14" ht="47.25" customHeight="1" x14ac:dyDescent="0.25">
      <c r="A288" s="370"/>
      <c r="B288" s="409"/>
      <c r="C288" s="386" t="s">
        <v>415</v>
      </c>
      <c r="D288" s="387"/>
      <c r="E288" s="344"/>
      <c r="F288" s="345"/>
      <c r="G288" s="344"/>
      <c r="H288" s="345"/>
      <c r="I288" s="344"/>
      <c r="J288" s="378"/>
      <c r="K288" s="345"/>
      <c r="L288" s="409"/>
      <c r="M288" s="409"/>
      <c r="N288" s="418"/>
    </row>
    <row r="289" spans="1:14" ht="31.5" customHeight="1" thickBot="1" x14ac:dyDescent="0.3">
      <c r="A289" s="351"/>
      <c r="B289" s="353"/>
      <c r="C289" s="356" t="s">
        <v>416</v>
      </c>
      <c r="D289" s="357"/>
      <c r="E289" s="359"/>
      <c r="F289" s="360"/>
      <c r="G289" s="359"/>
      <c r="H289" s="360"/>
      <c r="I289" s="359"/>
      <c r="J289" s="372"/>
      <c r="K289" s="360"/>
      <c r="L289" s="353"/>
      <c r="M289" s="353"/>
      <c r="N289" s="414"/>
    </row>
    <row r="290" spans="1:14" ht="78.75" customHeight="1" x14ac:dyDescent="0.25">
      <c r="A290" s="350" t="s">
        <v>420</v>
      </c>
      <c r="B290" s="352">
        <v>2019</v>
      </c>
      <c r="C290" s="354" t="s">
        <v>414</v>
      </c>
      <c r="D290" s="355"/>
      <c r="E290" s="358">
        <v>60</v>
      </c>
      <c r="F290" s="338"/>
      <c r="G290" s="358"/>
      <c r="H290" s="338"/>
      <c r="I290" s="358">
        <v>60</v>
      </c>
      <c r="J290" s="337"/>
      <c r="K290" s="338"/>
      <c r="L290" s="352"/>
      <c r="M290" s="352"/>
      <c r="N290" s="413" t="s">
        <v>421</v>
      </c>
    </row>
    <row r="291" spans="1:14" ht="47.25" customHeight="1" x14ac:dyDescent="0.25">
      <c r="A291" s="370"/>
      <c r="B291" s="409"/>
      <c r="C291" s="386" t="s">
        <v>415</v>
      </c>
      <c r="D291" s="387"/>
      <c r="E291" s="344"/>
      <c r="F291" s="345"/>
      <c r="G291" s="344"/>
      <c r="H291" s="345"/>
      <c r="I291" s="344"/>
      <c r="J291" s="378"/>
      <c r="K291" s="345"/>
      <c r="L291" s="409"/>
      <c r="M291" s="409"/>
      <c r="N291" s="418"/>
    </row>
    <row r="292" spans="1:14" ht="31.5" customHeight="1" thickBot="1" x14ac:dyDescent="0.3">
      <c r="A292" s="351"/>
      <c r="B292" s="353"/>
      <c r="C292" s="356" t="s">
        <v>416</v>
      </c>
      <c r="D292" s="357"/>
      <c r="E292" s="359"/>
      <c r="F292" s="360"/>
      <c r="G292" s="359"/>
      <c r="H292" s="360"/>
      <c r="I292" s="359"/>
      <c r="J292" s="372"/>
      <c r="K292" s="360"/>
      <c r="L292" s="353"/>
      <c r="M292" s="353"/>
      <c r="N292" s="414"/>
    </row>
    <row r="293" spans="1:14" ht="156.75" customHeight="1" x14ac:dyDescent="0.25">
      <c r="A293" s="350" t="s">
        <v>422</v>
      </c>
      <c r="B293" s="352" t="s">
        <v>159</v>
      </c>
      <c r="C293" s="354" t="s">
        <v>414</v>
      </c>
      <c r="D293" s="355"/>
      <c r="E293" s="358">
        <v>250</v>
      </c>
      <c r="F293" s="338"/>
      <c r="G293" s="358"/>
      <c r="H293" s="338"/>
      <c r="I293" s="358">
        <v>250</v>
      </c>
      <c r="J293" s="337"/>
      <c r="K293" s="338"/>
      <c r="L293" s="352"/>
      <c r="M293" s="352"/>
      <c r="N293" s="379"/>
    </row>
    <row r="294" spans="1:14" ht="47.25" customHeight="1" thickBot="1" x14ac:dyDescent="0.3">
      <c r="A294" s="351"/>
      <c r="B294" s="409"/>
      <c r="C294" s="356" t="s">
        <v>423</v>
      </c>
      <c r="D294" s="357"/>
      <c r="E294" s="359"/>
      <c r="F294" s="360"/>
      <c r="G294" s="359"/>
      <c r="H294" s="360"/>
      <c r="I294" s="359"/>
      <c r="J294" s="372"/>
      <c r="K294" s="360"/>
      <c r="L294" s="353"/>
      <c r="M294" s="353"/>
      <c r="N294" s="381"/>
    </row>
    <row r="295" spans="1:14" ht="409.5" x14ac:dyDescent="0.25">
      <c r="A295" s="54" t="s">
        <v>424</v>
      </c>
      <c r="B295" s="55">
        <v>2022</v>
      </c>
      <c r="C295" s="412" t="s">
        <v>414</v>
      </c>
      <c r="D295" s="355"/>
      <c r="E295" s="358">
        <v>100</v>
      </c>
      <c r="F295" s="338"/>
      <c r="G295" s="358"/>
      <c r="H295" s="338"/>
      <c r="I295" s="358">
        <v>100</v>
      </c>
      <c r="J295" s="337"/>
      <c r="K295" s="338"/>
      <c r="L295" s="352"/>
      <c r="M295" s="352"/>
      <c r="N295" s="576" t="s">
        <v>432</v>
      </c>
    </row>
    <row r="296" spans="1:14" ht="409.5" x14ac:dyDescent="0.25">
      <c r="A296" s="100" t="s">
        <v>425</v>
      </c>
      <c r="B296" s="56"/>
      <c r="C296" s="388" t="s">
        <v>431</v>
      </c>
      <c r="D296" s="387"/>
      <c r="E296" s="344"/>
      <c r="F296" s="345"/>
      <c r="G296" s="344"/>
      <c r="H296" s="345"/>
      <c r="I296" s="344"/>
      <c r="J296" s="378"/>
      <c r="K296" s="345"/>
      <c r="L296" s="409"/>
      <c r="M296" s="409"/>
      <c r="N296" s="577"/>
    </row>
    <row r="297" spans="1:14" ht="31.5" customHeight="1" x14ac:dyDescent="0.25">
      <c r="A297" s="346" t="s">
        <v>426</v>
      </c>
      <c r="B297" s="56">
        <v>2022</v>
      </c>
      <c r="C297" s="349"/>
      <c r="D297" s="334"/>
      <c r="E297" s="344">
        <v>100</v>
      </c>
      <c r="F297" s="345"/>
      <c r="G297" s="344"/>
      <c r="H297" s="345"/>
      <c r="I297" s="344"/>
      <c r="J297" s="378"/>
      <c r="K297" s="345"/>
      <c r="L297" s="409"/>
      <c r="M297" s="409"/>
      <c r="N297" s="577"/>
    </row>
    <row r="298" spans="1:14" ht="15.75" x14ac:dyDescent="0.25">
      <c r="A298" s="347"/>
      <c r="B298" s="56"/>
      <c r="C298" s="88"/>
      <c r="D298" s="8"/>
      <c r="E298" s="344"/>
      <c r="F298" s="345"/>
      <c r="G298" s="344"/>
      <c r="H298" s="345"/>
      <c r="I298" s="25"/>
      <c r="J298" s="73"/>
      <c r="K298" s="6"/>
      <c r="L298" s="409"/>
      <c r="M298" s="409"/>
      <c r="N298" s="577"/>
    </row>
    <row r="299" spans="1:14" ht="409.5" x14ac:dyDescent="0.25">
      <c r="A299" s="54" t="s">
        <v>427</v>
      </c>
      <c r="B299" s="56" t="s">
        <v>159</v>
      </c>
      <c r="C299" s="349"/>
      <c r="D299" s="349"/>
      <c r="E299" s="335">
        <v>30</v>
      </c>
      <c r="F299" s="335"/>
      <c r="G299" s="371"/>
      <c r="H299" s="371"/>
      <c r="I299" s="335">
        <v>30</v>
      </c>
      <c r="J299" s="335"/>
      <c r="K299" s="335"/>
      <c r="L299" s="345"/>
      <c r="M299" s="409"/>
      <c r="N299" s="577"/>
    </row>
    <row r="300" spans="1:14" ht="31.5" customHeight="1" x14ac:dyDescent="0.25">
      <c r="A300" s="344" t="s">
        <v>428</v>
      </c>
      <c r="B300" s="56">
        <v>2018</v>
      </c>
      <c r="C300" s="349"/>
      <c r="D300" s="349"/>
      <c r="E300" s="335">
        <v>35</v>
      </c>
      <c r="F300" s="335"/>
      <c r="G300" s="371"/>
      <c r="H300" s="371"/>
      <c r="I300" s="335">
        <v>35</v>
      </c>
      <c r="J300" s="335"/>
      <c r="K300" s="335"/>
      <c r="L300" s="345"/>
      <c r="M300" s="409"/>
      <c r="N300" s="577"/>
    </row>
    <row r="301" spans="1:14" ht="15.75" x14ac:dyDescent="0.25">
      <c r="A301" s="344"/>
      <c r="B301" s="56">
        <v>2021</v>
      </c>
      <c r="C301" s="88"/>
      <c r="D301" s="88"/>
      <c r="E301" s="341">
        <v>35</v>
      </c>
      <c r="F301" s="343"/>
      <c r="G301" s="371"/>
      <c r="H301" s="371"/>
      <c r="I301" s="335">
        <v>35</v>
      </c>
      <c r="J301" s="335"/>
      <c r="K301" s="335"/>
      <c r="L301" s="345"/>
      <c r="M301" s="409"/>
      <c r="N301" s="577"/>
    </row>
    <row r="302" spans="1:14" ht="31.5" customHeight="1" x14ac:dyDescent="0.25">
      <c r="A302" s="348" t="s">
        <v>429</v>
      </c>
      <c r="B302" s="56">
        <v>2018</v>
      </c>
      <c r="C302" s="349"/>
      <c r="D302" s="349"/>
      <c r="E302" s="335">
        <v>40</v>
      </c>
      <c r="F302" s="335"/>
      <c r="G302" s="371"/>
      <c r="H302" s="371"/>
      <c r="I302" s="335">
        <v>40</v>
      </c>
      <c r="J302" s="335"/>
      <c r="K302" s="335"/>
      <c r="L302" s="345"/>
      <c r="M302" s="409"/>
      <c r="N302" s="577"/>
    </row>
    <row r="303" spans="1:14" ht="15.75" x14ac:dyDescent="0.25">
      <c r="A303" s="348"/>
      <c r="B303" s="56">
        <v>2021</v>
      </c>
      <c r="C303" s="88"/>
      <c r="D303" s="88"/>
      <c r="E303" s="341">
        <v>45</v>
      </c>
      <c r="F303" s="343"/>
      <c r="G303" s="371"/>
      <c r="H303" s="371"/>
      <c r="I303" s="341">
        <v>45</v>
      </c>
      <c r="J303" s="342"/>
      <c r="K303" s="343"/>
      <c r="L303" s="345"/>
      <c r="M303" s="409"/>
      <c r="N303" s="577"/>
    </row>
    <row r="304" spans="1:14" ht="409.5" x14ac:dyDescent="0.25">
      <c r="A304" s="54" t="s">
        <v>430</v>
      </c>
      <c r="B304" s="56">
        <v>2019</v>
      </c>
      <c r="C304" s="349"/>
      <c r="D304" s="349"/>
      <c r="E304" s="335">
        <v>40</v>
      </c>
      <c r="F304" s="335"/>
      <c r="G304" s="371"/>
      <c r="H304" s="371"/>
      <c r="I304" s="335">
        <v>40</v>
      </c>
      <c r="J304" s="335"/>
      <c r="K304" s="335"/>
      <c r="L304" s="345"/>
      <c r="M304" s="409"/>
      <c r="N304" s="577"/>
    </row>
    <row r="305" spans="1:14" ht="16.5" thickBot="1" x14ac:dyDescent="0.3">
      <c r="A305" s="101"/>
      <c r="B305" s="56">
        <v>2021</v>
      </c>
      <c r="C305" s="349"/>
      <c r="D305" s="349"/>
      <c r="E305" s="335">
        <v>40</v>
      </c>
      <c r="F305" s="335"/>
      <c r="G305" s="371"/>
      <c r="H305" s="371"/>
      <c r="I305" s="335">
        <v>40</v>
      </c>
      <c r="J305" s="335"/>
      <c r="K305" s="335"/>
      <c r="L305" s="345"/>
      <c r="M305" s="409"/>
      <c r="N305" s="577"/>
    </row>
    <row r="306" spans="1:14" ht="409.5" x14ac:dyDescent="0.25">
      <c r="A306" s="102" t="s">
        <v>433</v>
      </c>
      <c r="B306" s="6"/>
      <c r="C306" s="354" t="s">
        <v>414</v>
      </c>
      <c r="D306" s="355"/>
      <c r="E306" s="344"/>
      <c r="F306" s="345"/>
      <c r="G306" s="358"/>
      <c r="H306" s="338"/>
      <c r="I306" s="358"/>
      <c r="J306" s="337"/>
      <c r="K306" s="338"/>
      <c r="L306" s="352"/>
      <c r="M306" s="352"/>
      <c r="N306" s="379"/>
    </row>
    <row r="307" spans="1:14" ht="409.5" x14ac:dyDescent="0.25">
      <c r="A307" s="39" t="s">
        <v>434</v>
      </c>
      <c r="B307" s="6"/>
      <c r="C307" s="386" t="s">
        <v>450</v>
      </c>
      <c r="D307" s="387"/>
      <c r="E307" s="344"/>
      <c r="F307" s="345"/>
      <c r="G307" s="344"/>
      <c r="H307" s="345"/>
      <c r="I307" s="344"/>
      <c r="J307" s="378"/>
      <c r="K307" s="345"/>
      <c r="L307" s="409"/>
      <c r="M307" s="409"/>
      <c r="N307" s="380"/>
    </row>
    <row r="308" spans="1:14" ht="409.5" x14ac:dyDescent="0.25">
      <c r="A308" s="39" t="s">
        <v>435</v>
      </c>
      <c r="B308" s="6"/>
      <c r="C308" s="333"/>
      <c r="D308" s="334"/>
      <c r="E308" s="344"/>
      <c r="F308" s="345"/>
      <c r="G308" s="344"/>
      <c r="H308" s="345"/>
      <c r="I308" s="344"/>
      <c r="J308" s="378"/>
      <c r="K308" s="345"/>
      <c r="L308" s="409"/>
      <c r="M308" s="409"/>
      <c r="N308" s="380"/>
    </row>
    <row r="309" spans="1:14" ht="409.5" x14ac:dyDescent="0.25">
      <c r="A309" s="39" t="s">
        <v>436</v>
      </c>
      <c r="B309" s="3">
        <v>2022</v>
      </c>
      <c r="C309" s="333"/>
      <c r="D309" s="334"/>
      <c r="E309" s="344"/>
      <c r="F309" s="345"/>
      <c r="G309" s="344"/>
      <c r="H309" s="345"/>
      <c r="I309" s="344"/>
      <c r="J309" s="378"/>
      <c r="K309" s="345"/>
      <c r="L309" s="409"/>
      <c r="M309" s="409"/>
      <c r="N309" s="380"/>
    </row>
    <row r="310" spans="1:14" ht="409.5" x14ac:dyDescent="0.25">
      <c r="A310" s="39" t="s">
        <v>437</v>
      </c>
      <c r="B310" s="6"/>
      <c r="C310" s="333"/>
      <c r="D310" s="334"/>
      <c r="E310" s="344"/>
      <c r="F310" s="345"/>
      <c r="G310" s="344"/>
      <c r="H310" s="345"/>
      <c r="I310" s="344"/>
      <c r="J310" s="378"/>
      <c r="K310" s="345"/>
      <c r="L310" s="409"/>
      <c r="M310" s="409"/>
      <c r="N310" s="380"/>
    </row>
    <row r="311" spans="1:14" ht="409.5" x14ac:dyDescent="0.25">
      <c r="A311" s="39" t="s">
        <v>438</v>
      </c>
      <c r="B311" s="6"/>
      <c r="C311" s="333"/>
      <c r="D311" s="334"/>
      <c r="E311" s="344">
        <v>100</v>
      </c>
      <c r="F311" s="345"/>
      <c r="G311" s="344"/>
      <c r="H311" s="345"/>
      <c r="I311" s="344">
        <v>100</v>
      </c>
      <c r="J311" s="378"/>
      <c r="K311" s="345"/>
      <c r="L311" s="409"/>
      <c r="M311" s="409"/>
      <c r="N311" s="380"/>
    </row>
    <row r="312" spans="1:14" ht="409.5" x14ac:dyDescent="0.25">
      <c r="A312" s="39" t="s">
        <v>439</v>
      </c>
      <c r="B312" s="6"/>
      <c r="C312" s="333"/>
      <c r="D312" s="334"/>
      <c r="E312" s="344"/>
      <c r="F312" s="345"/>
      <c r="G312" s="344"/>
      <c r="H312" s="345"/>
      <c r="I312" s="344"/>
      <c r="J312" s="378"/>
      <c r="K312" s="345"/>
      <c r="L312" s="409"/>
      <c r="M312" s="409"/>
      <c r="N312" s="380"/>
    </row>
    <row r="313" spans="1:14" ht="267.75" x14ac:dyDescent="0.25">
      <c r="A313" s="39" t="s">
        <v>440</v>
      </c>
      <c r="B313" s="6"/>
      <c r="C313" s="333"/>
      <c r="D313" s="334"/>
      <c r="E313" s="344"/>
      <c r="F313" s="345"/>
      <c r="G313" s="344"/>
      <c r="H313" s="345"/>
      <c r="I313" s="344"/>
      <c r="J313" s="378"/>
      <c r="K313" s="345"/>
      <c r="L313" s="409"/>
      <c r="M313" s="409"/>
      <c r="N313" s="380"/>
    </row>
    <row r="314" spans="1:14" ht="409.5" x14ac:dyDescent="0.25">
      <c r="A314" s="39" t="s">
        <v>441</v>
      </c>
      <c r="B314" s="6"/>
      <c r="C314" s="333"/>
      <c r="D314" s="334"/>
      <c r="E314" s="344"/>
      <c r="F314" s="345"/>
      <c r="G314" s="344"/>
      <c r="H314" s="345"/>
      <c r="I314" s="344"/>
      <c r="J314" s="378"/>
      <c r="K314" s="345"/>
      <c r="L314" s="409"/>
      <c r="M314" s="409"/>
      <c r="N314" s="380"/>
    </row>
    <row r="315" spans="1:14" ht="409.5" x14ac:dyDescent="0.25">
      <c r="A315" s="39" t="s">
        <v>442</v>
      </c>
      <c r="B315" s="6"/>
      <c r="C315" s="333"/>
      <c r="D315" s="334"/>
      <c r="E315" s="344"/>
      <c r="F315" s="345"/>
      <c r="G315" s="344"/>
      <c r="H315" s="345"/>
      <c r="I315" s="344"/>
      <c r="J315" s="378"/>
      <c r="K315" s="345"/>
      <c r="L315" s="409"/>
      <c r="M315" s="409"/>
      <c r="N315" s="380"/>
    </row>
    <row r="316" spans="1:14" ht="409.5" x14ac:dyDescent="0.25">
      <c r="A316" s="39" t="s">
        <v>443</v>
      </c>
      <c r="B316" s="3">
        <v>2018</v>
      </c>
      <c r="C316" s="333"/>
      <c r="D316" s="334"/>
      <c r="E316" s="344"/>
      <c r="F316" s="345"/>
      <c r="G316" s="344"/>
      <c r="H316" s="345"/>
      <c r="I316" s="344"/>
      <c r="J316" s="378"/>
      <c r="K316" s="345"/>
      <c r="L316" s="409"/>
      <c r="M316" s="409"/>
      <c r="N316" s="380"/>
    </row>
    <row r="317" spans="1:14" ht="409.5" x14ac:dyDescent="0.25">
      <c r="A317" s="39" t="s">
        <v>444</v>
      </c>
      <c r="B317" s="3">
        <v>2021</v>
      </c>
      <c r="C317" s="333"/>
      <c r="D317" s="334"/>
      <c r="E317" s="344"/>
      <c r="F317" s="345"/>
      <c r="G317" s="344"/>
      <c r="H317" s="345"/>
      <c r="I317" s="344"/>
      <c r="J317" s="378"/>
      <c r="K317" s="345"/>
      <c r="L317" s="409"/>
      <c r="M317" s="409"/>
      <c r="N317" s="380"/>
    </row>
    <row r="318" spans="1:14" ht="409.5" x14ac:dyDescent="0.25">
      <c r="A318" s="39" t="s">
        <v>445</v>
      </c>
      <c r="B318" s="6"/>
      <c r="C318" s="333"/>
      <c r="D318" s="334"/>
      <c r="E318" s="344">
        <v>150</v>
      </c>
      <c r="F318" s="345"/>
      <c r="G318" s="344"/>
      <c r="H318" s="345"/>
      <c r="I318" s="344">
        <v>150</v>
      </c>
      <c r="J318" s="378"/>
      <c r="K318" s="345"/>
      <c r="L318" s="409"/>
      <c r="M318" s="409"/>
      <c r="N318" s="380"/>
    </row>
    <row r="319" spans="1:14" ht="409.5" x14ac:dyDescent="0.25">
      <c r="A319" s="39" t="s">
        <v>446</v>
      </c>
      <c r="B319" s="3">
        <v>2019</v>
      </c>
      <c r="C319" s="333"/>
      <c r="D319" s="334"/>
      <c r="E319" s="344">
        <v>150</v>
      </c>
      <c r="F319" s="345"/>
      <c r="G319" s="344"/>
      <c r="H319" s="345"/>
      <c r="I319" s="344">
        <v>150</v>
      </c>
      <c r="J319" s="378"/>
      <c r="K319" s="345"/>
      <c r="L319" s="409"/>
      <c r="M319" s="409"/>
      <c r="N319" s="380"/>
    </row>
    <row r="320" spans="1:14" ht="409.5" x14ac:dyDescent="0.25">
      <c r="A320" s="39" t="s">
        <v>447</v>
      </c>
      <c r="B320" s="3">
        <v>2022</v>
      </c>
      <c r="C320" s="333"/>
      <c r="D320" s="334"/>
      <c r="E320" s="344"/>
      <c r="F320" s="345"/>
      <c r="G320" s="344"/>
      <c r="H320" s="345"/>
      <c r="I320" s="344"/>
      <c r="J320" s="378"/>
      <c r="K320" s="345"/>
      <c r="L320" s="409"/>
      <c r="M320" s="409"/>
      <c r="N320" s="380"/>
    </row>
    <row r="321" spans="1:14" ht="409.5" x14ac:dyDescent="0.25">
      <c r="A321" s="39" t="s">
        <v>448</v>
      </c>
      <c r="B321" s="6"/>
      <c r="C321" s="333"/>
      <c r="D321" s="334"/>
      <c r="E321" s="344">
        <v>100</v>
      </c>
      <c r="F321" s="345"/>
      <c r="G321" s="344"/>
      <c r="H321" s="345"/>
      <c r="I321" s="344">
        <v>100</v>
      </c>
      <c r="J321" s="378"/>
      <c r="K321" s="345"/>
      <c r="L321" s="409"/>
      <c r="M321" s="409"/>
      <c r="N321" s="380"/>
    </row>
    <row r="322" spans="1:14" ht="409.5" x14ac:dyDescent="0.25">
      <c r="A322" s="39" t="s">
        <v>449</v>
      </c>
      <c r="B322" s="6" t="s">
        <v>159</v>
      </c>
      <c r="C322" s="333"/>
      <c r="D322" s="334"/>
      <c r="E322" s="344"/>
      <c r="F322" s="345"/>
      <c r="G322" s="344"/>
      <c r="H322" s="345"/>
      <c r="I322" s="344"/>
      <c r="J322" s="378"/>
      <c r="K322" s="345"/>
      <c r="L322" s="409"/>
      <c r="M322" s="409"/>
      <c r="N322" s="380"/>
    </row>
    <row r="323" spans="1:14" ht="15.75" x14ac:dyDescent="0.25">
      <c r="A323" s="41"/>
      <c r="B323" s="6"/>
      <c r="C323" s="333"/>
      <c r="D323" s="334"/>
      <c r="E323" s="344"/>
      <c r="F323" s="345"/>
      <c r="G323" s="344"/>
      <c r="H323" s="345"/>
      <c r="I323" s="344"/>
      <c r="J323" s="378"/>
      <c r="K323" s="345"/>
      <c r="L323" s="409"/>
      <c r="M323" s="409"/>
      <c r="N323" s="380"/>
    </row>
    <row r="324" spans="1:14" ht="15.75" customHeight="1" x14ac:dyDescent="0.25">
      <c r="A324" s="41"/>
      <c r="B324" s="3">
        <v>2019</v>
      </c>
      <c r="C324" s="333"/>
      <c r="D324" s="334"/>
      <c r="E324" s="344">
        <v>250</v>
      </c>
      <c r="F324" s="345"/>
      <c r="G324" s="344"/>
      <c r="H324" s="345"/>
      <c r="I324" s="344">
        <v>250</v>
      </c>
      <c r="J324" s="378"/>
      <c r="K324" s="345"/>
      <c r="L324" s="409"/>
      <c r="M324" s="409"/>
      <c r="N324" s="380"/>
    </row>
    <row r="325" spans="1:14" ht="15.75" x14ac:dyDescent="0.25">
      <c r="A325" s="41"/>
      <c r="B325" s="3">
        <v>2021</v>
      </c>
      <c r="C325" s="333"/>
      <c r="D325" s="334"/>
      <c r="E325" s="344"/>
      <c r="F325" s="345"/>
      <c r="G325" s="344"/>
      <c r="H325" s="345"/>
      <c r="I325" s="344"/>
      <c r="J325" s="378"/>
      <c r="K325" s="345"/>
      <c r="L325" s="409"/>
      <c r="M325" s="409"/>
      <c r="N325" s="380"/>
    </row>
    <row r="326" spans="1:14" ht="15.75" x14ac:dyDescent="0.25">
      <c r="A326" s="41"/>
      <c r="B326" s="6"/>
      <c r="C326" s="333"/>
      <c r="D326" s="334"/>
      <c r="E326" s="344"/>
      <c r="F326" s="345"/>
      <c r="G326" s="344"/>
      <c r="H326" s="345"/>
      <c r="I326" s="344"/>
      <c r="J326" s="378"/>
      <c r="K326" s="345"/>
      <c r="L326" s="409"/>
      <c r="M326" s="409"/>
      <c r="N326" s="380"/>
    </row>
    <row r="327" spans="1:14" ht="15.75" x14ac:dyDescent="0.25">
      <c r="A327" s="41"/>
      <c r="B327" s="6" t="s">
        <v>159</v>
      </c>
      <c r="C327" s="333"/>
      <c r="D327" s="334"/>
      <c r="E327" s="344">
        <v>25</v>
      </c>
      <c r="F327" s="345"/>
      <c r="G327" s="344"/>
      <c r="H327" s="345"/>
      <c r="I327" s="344">
        <v>25</v>
      </c>
      <c r="J327" s="378"/>
      <c r="K327" s="345"/>
      <c r="L327" s="409"/>
      <c r="M327" s="409"/>
      <c r="N327" s="380"/>
    </row>
    <row r="328" spans="1:14" ht="15.75" customHeight="1" x14ac:dyDescent="0.25">
      <c r="A328" s="41"/>
      <c r="B328" s="6"/>
      <c r="C328" s="333"/>
      <c r="D328" s="334"/>
      <c r="E328" s="344">
        <v>25</v>
      </c>
      <c r="F328" s="345"/>
      <c r="G328" s="344"/>
      <c r="H328" s="345"/>
      <c r="I328" s="344">
        <v>25</v>
      </c>
      <c r="J328" s="378"/>
      <c r="K328" s="345"/>
      <c r="L328" s="409"/>
      <c r="M328" s="409"/>
      <c r="N328" s="380"/>
    </row>
    <row r="329" spans="1:14" ht="15.75" x14ac:dyDescent="0.25">
      <c r="A329" s="41"/>
      <c r="B329" s="3">
        <v>2022</v>
      </c>
      <c r="C329" s="333"/>
      <c r="D329" s="334"/>
      <c r="E329" s="344"/>
      <c r="F329" s="345"/>
      <c r="G329" s="344"/>
      <c r="H329" s="345"/>
      <c r="I329" s="344"/>
      <c r="J329" s="378"/>
      <c r="K329" s="345"/>
      <c r="L329" s="409"/>
      <c r="M329" s="409"/>
      <c r="N329" s="380"/>
    </row>
    <row r="330" spans="1:14" ht="15.75" customHeight="1" x14ac:dyDescent="0.25">
      <c r="A330" s="41"/>
      <c r="B330" s="6"/>
      <c r="C330" s="333"/>
      <c r="D330" s="334"/>
      <c r="E330" s="344">
        <v>100</v>
      </c>
      <c r="F330" s="345"/>
      <c r="G330" s="344"/>
      <c r="H330" s="345"/>
      <c r="I330" s="344">
        <v>100</v>
      </c>
      <c r="J330" s="378"/>
      <c r="K330" s="345"/>
      <c r="L330" s="409"/>
      <c r="M330" s="409"/>
      <c r="N330" s="380"/>
    </row>
    <row r="331" spans="1:14" ht="15.75" x14ac:dyDescent="0.25">
      <c r="A331" s="41"/>
      <c r="B331" s="6"/>
      <c r="C331" s="333"/>
      <c r="D331" s="334"/>
      <c r="E331" s="344"/>
      <c r="F331" s="345"/>
      <c r="G331" s="344"/>
      <c r="H331" s="345"/>
      <c r="I331" s="344"/>
      <c r="J331" s="378"/>
      <c r="K331" s="345"/>
      <c r="L331" s="409"/>
      <c r="M331" s="409"/>
      <c r="N331" s="380"/>
    </row>
    <row r="332" spans="1:14" ht="15.75" x14ac:dyDescent="0.25">
      <c r="A332" s="41"/>
      <c r="B332" s="3">
        <v>2021</v>
      </c>
      <c r="C332" s="333"/>
      <c r="D332" s="334"/>
      <c r="E332" s="344"/>
      <c r="F332" s="345"/>
      <c r="G332" s="344"/>
      <c r="H332" s="345"/>
      <c r="I332" s="344"/>
      <c r="J332" s="378"/>
      <c r="K332" s="345"/>
      <c r="L332" s="409"/>
      <c r="M332" s="409"/>
      <c r="N332" s="380"/>
    </row>
    <row r="333" spans="1:14" ht="15.75" customHeight="1" x14ac:dyDescent="0.25">
      <c r="A333" s="41"/>
      <c r="B333" s="6"/>
      <c r="C333" s="333"/>
      <c r="D333" s="334"/>
      <c r="E333" s="344">
        <v>120</v>
      </c>
      <c r="F333" s="345"/>
      <c r="G333" s="344"/>
      <c r="H333" s="345"/>
      <c r="I333" s="344">
        <v>120</v>
      </c>
      <c r="J333" s="378"/>
      <c r="K333" s="345"/>
      <c r="L333" s="409"/>
      <c r="M333" s="409"/>
      <c r="N333" s="380"/>
    </row>
    <row r="334" spans="1:14" ht="15.75" x14ac:dyDescent="0.25">
      <c r="A334" s="41"/>
      <c r="B334" s="6"/>
      <c r="C334" s="333"/>
      <c r="D334" s="334"/>
      <c r="E334" s="344"/>
      <c r="F334" s="345"/>
      <c r="G334" s="344"/>
      <c r="H334" s="345"/>
      <c r="I334" s="344"/>
      <c r="J334" s="378"/>
      <c r="K334" s="345"/>
      <c r="L334" s="409"/>
      <c r="M334" s="409"/>
      <c r="N334" s="380"/>
    </row>
    <row r="335" spans="1:14" ht="15.75" x14ac:dyDescent="0.25">
      <c r="A335" s="41"/>
      <c r="B335" s="6"/>
      <c r="C335" s="333"/>
      <c r="D335" s="334"/>
      <c r="E335" s="344"/>
      <c r="F335" s="345"/>
      <c r="G335" s="344"/>
      <c r="H335" s="345"/>
      <c r="I335" s="344"/>
      <c r="J335" s="378"/>
      <c r="K335" s="345"/>
      <c r="L335" s="409"/>
      <c r="M335" s="409"/>
      <c r="N335" s="380"/>
    </row>
    <row r="336" spans="1:14" ht="15.75" x14ac:dyDescent="0.25">
      <c r="A336" s="41"/>
      <c r="B336" s="6" t="s">
        <v>159</v>
      </c>
      <c r="C336" s="333"/>
      <c r="D336" s="334"/>
      <c r="E336" s="344">
        <v>120</v>
      </c>
      <c r="F336" s="345"/>
      <c r="G336" s="344"/>
      <c r="H336" s="345"/>
      <c r="I336" s="344">
        <v>120</v>
      </c>
      <c r="J336" s="378"/>
      <c r="K336" s="345"/>
      <c r="L336" s="409"/>
      <c r="M336" s="409"/>
      <c r="N336" s="380"/>
    </row>
    <row r="337" spans="1:14" ht="15.75" x14ac:dyDescent="0.25">
      <c r="A337" s="41"/>
      <c r="B337" s="3">
        <v>2018</v>
      </c>
      <c r="C337" s="333"/>
      <c r="D337" s="334"/>
      <c r="E337" s="344"/>
      <c r="F337" s="345"/>
      <c r="G337" s="344"/>
      <c r="H337" s="345"/>
      <c r="I337" s="344"/>
      <c r="J337" s="378"/>
      <c r="K337" s="345"/>
      <c r="L337" s="409"/>
      <c r="M337" s="409"/>
      <c r="N337" s="380"/>
    </row>
    <row r="338" spans="1:14" ht="15.75" x14ac:dyDescent="0.25">
      <c r="A338" s="41"/>
      <c r="B338" s="3">
        <v>2021</v>
      </c>
      <c r="C338" s="333"/>
      <c r="D338" s="334"/>
      <c r="E338" s="344"/>
      <c r="F338" s="345"/>
      <c r="G338" s="344"/>
      <c r="H338" s="345"/>
      <c r="I338" s="344"/>
      <c r="J338" s="378"/>
      <c r="K338" s="345"/>
      <c r="L338" s="409"/>
      <c r="M338" s="409"/>
      <c r="N338" s="380"/>
    </row>
    <row r="339" spans="1:14" ht="15.75" x14ac:dyDescent="0.25">
      <c r="A339" s="41"/>
      <c r="B339" s="3">
        <v>2019</v>
      </c>
      <c r="C339" s="333"/>
      <c r="D339" s="334"/>
      <c r="E339" s="344"/>
      <c r="F339" s="345"/>
      <c r="G339" s="344"/>
      <c r="H339" s="345"/>
      <c r="I339" s="344"/>
      <c r="J339" s="378"/>
      <c r="K339" s="345"/>
      <c r="L339" s="409"/>
      <c r="M339" s="409"/>
      <c r="N339" s="380"/>
    </row>
    <row r="340" spans="1:14" ht="15.75" customHeight="1" x14ac:dyDescent="0.25">
      <c r="A340" s="41"/>
      <c r="B340" s="3">
        <v>2021</v>
      </c>
      <c r="C340" s="333"/>
      <c r="D340" s="334"/>
      <c r="E340" s="344">
        <v>100</v>
      </c>
      <c r="F340" s="345"/>
      <c r="G340" s="344"/>
      <c r="H340" s="345"/>
      <c r="I340" s="344">
        <v>100</v>
      </c>
      <c r="J340" s="378"/>
      <c r="K340" s="345"/>
      <c r="L340" s="409"/>
      <c r="M340" s="409"/>
      <c r="N340" s="380"/>
    </row>
    <row r="341" spans="1:14" ht="15.75" x14ac:dyDescent="0.25">
      <c r="A341" s="41"/>
      <c r="B341" s="3">
        <v>2020</v>
      </c>
      <c r="C341" s="333"/>
      <c r="D341" s="334"/>
      <c r="E341" s="344"/>
      <c r="F341" s="345"/>
      <c r="G341" s="344"/>
      <c r="H341" s="345"/>
      <c r="I341" s="344"/>
      <c r="J341" s="378"/>
      <c r="K341" s="345"/>
      <c r="L341" s="409"/>
      <c r="M341" s="409"/>
      <c r="N341" s="380"/>
    </row>
    <row r="342" spans="1:14" ht="15.75" customHeight="1" x14ac:dyDescent="0.25">
      <c r="A342" s="41"/>
      <c r="B342" s="3">
        <v>2022</v>
      </c>
      <c r="C342" s="333"/>
      <c r="D342" s="334"/>
      <c r="E342" s="344">
        <v>40</v>
      </c>
      <c r="F342" s="345"/>
      <c r="G342" s="344"/>
      <c r="H342" s="345"/>
      <c r="I342" s="344">
        <v>40</v>
      </c>
      <c r="J342" s="378"/>
      <c r="K342" s="345"/>
      <c r="L342" s="409"/>
      <c r="M342" s="409"/>
      <c r="N342" s="380"/>
    </row>
    <row r="343" spans="1:14" ht="15.75" customHeight="1" x14ac:dyDescent="0.25">
      <c r="A343" s="41"/>
      <c r="B343" s="3">
        <v>2019</v>
      </c>
      <c r="C343" s="333"/>
      <c r="D343" s="334"/>
      <c r="E343" s="344">
        <v>40</v>
      </c>
      <c r="F343" s="345"/>
      <c r="G343" s="344"/>
      <c r="H343" s="345"/>
      <c r="I343" s="344">
        <v>40</v>
      </c>
      <c r="J343" s="378"/>
      <c r="K343" s="345"/>
      <c r="L343" s="409"/>
      <c r="M343" s="409"/>
      <c r="N343" s="380"/>
    </row>
    <row r="344" spans="1:14" ht="15.75" customHeight="1" x14ac:dyDescent="0.25">
      <c r="A344" s="41"/>
      <c r="B344" s="3">
        <v>2021</v>
      </c>
      <c r="C344" s="333"/>
      <c r="D344" s="334"/>
      <c r="E344" s="344">
        <v>20</v>
      </c>
      <c r="F344" s="345"/>
      <c r="G344" s="344"/>
      <c r="H344" s="345"/>
      <c r="I344" s="344">
        <v>20</v>
      </c>
      <c r="J344" s="378"/>
      <c r="K344" s="345"/>
      <c r="L344" s="409"/>
      <c r="M344" s="409"/>
      <c r="N344" s="380"/>
    </row>
    <row r="345" spans="1:14" ht="15.75" x14ac:dyDescent="0.25">
      <c r="A345" s="41"/>
      <c r="B345" s="6" t="s">
        <v>159</v>
      </c>
      <c r="C345" s="333"/>
      <c r="D345" s="334"/>
      <c r="E345" s="344">
        <v>20</v>
      </c>
      <c r="F345" s="345"/>
      <c r="G345" s="344"/>
      <c r="H345" s="345"/>
      <c r="I345" s="344">
        <v>20</v>
      </c>
      <c r="J345" s="378"/>
      <c r="K345" s="345"/>
      <c r="L345" s="409"/>
      <c r="M345" s="409"/>
      <c r="N345" s="380"/>
    </row>
    <row r="346" spans="1:14" ht="15.75" customHeight="1" x14ac:dyDescent="0.25">
      <c r="A346" s="41"/>
      <c r="B346" s="112"/>
      <c r="C346" s="333"/>
      <c r="D346" s="334"/>
      <c r="E346" s="344">
        <v>25</v>
      </c>
      <c r="F346" s="345"/>
      <c r="G346" s="344"/>
      <c r="H346" s="345"/>
      <c r="I346" s="344">
        <v>25</v>
      </c>
      <c r="J346" s="378"/>
      <c r="K346" s="345"/>
      <c r="L346" s="409"/>
      <c r="M346" s="409"/>
      <c r="N346" s="380"/>
    </row>
    <row r="347" spans="1:14" ht="15.75" customHeight="1" x14ac:dyDescent="0.25">
      <c r="A347" s="41"/>
      <c r="B347" s="112"/>
      <c r="C347" s="333"/>
      <c r="D347" s="334"/>
      <c r="E347" s="344">
        <v>25</v>
      </c>
      <c r="F347" s="345"/>
      <c r="G347" s="344"/>
      <c r="H347" s="345"/>
      <c r="I347" s="344">
        <v>25</v>
      </c>
      <c r="J347" s="378"/>
      <c r="K347" s="345"/>
      <c r="L347" s="409"/>
      <c r="M347" s="409"/>
      <c r="N347" s="380"/>
    </row>
    <row r="348" spans="1:14" ht="15.75" customHeight="1" x14ac:dyDescent="0.25">
      <c r="A348" s="41"/>
      <c r="B348" s="112"/>
      <c r="C348" s="333"/>
      <c r="D348" s="334"/>
      <c r="E348" s="344">
        <v>25</v>
      </c>
      <c r="F348" s="345"/>
      <c r="G348" s="344"/>
      <c r="H348" s="345"/>
      <c r="I348" s="344">
        <v>254</v>
      </c>
      <c r="J348" s="378"/>
      <c r="K348" s="345"/>
      <c r="L348" s="409"/>
      <c r="M348" s="409"/>
      <c r="N348" s="380"/>
    </row>
    <row r="349" spans="1:14" ht="15.75" customHeight="1" x14ac:dyDescent="0.25">
      <c r="A349" s="41"/>
      <c r="B349" s="112"/>
      <c r="C349" s="333"/>
      <c r="D349" s="334"/>
      <c r="E349" s="344">
        <v>25</v>
      </c>
      <c r="F349" s="345"/>
      <c r="G349" s="344"/>
      <c r="H349" s="345"/>
      <c r="I349" s="344">
        <v>25</v>
      </c>
      <c r="J349" s="378"/>
      <c r="K349" s="345"/>
      <c r="L349" s="409"/>
      <c r="M349" s="409"/>
      <c r="N349" s="380"/>
    </row>
    <row r="350" spans="1:14" ht="16.5" thickBot="1" x14ac:dyDescent="0.3">
      <c r="A350" s="42"/>
      <c r="B350" s="92"/>
      <c r="C350" s="452"/>
      <c r="D350" s="453"/>
      <c r="E350" s="359">
        <v>50</v>
      </c>
      <c r="F350" s="360"/>
      <c r="G350" s="359"/>
      <c r="H350" s="360"/>
      <c r="I350" s="359">
        <v>50</v>
      </c>
      <c r="J350" s="372"/>
      <c r="K350" s="360"/>
      <c r="L350" s="353"/>
      <c r="M350" s="353"/>
      <c r="N350" s="381"/>
    </row>
    <row r="351" spans="1:14" ht="409.5" x14ac:dyDescent="0.25">
      <c r="A351" s="39" t="s">
        <v>451</v>
      </c>
      <c r="B351" s="6" t="s">
        <v>159</v>
      </c>
      <c r="C351" s="354" t="s">
        <v>414</v>
      </c>
      <c r="D351" s="355"/>
      <c r="E351" s="358"/>
      <c r="F351" s="338"/>
      <c r="G351" s="358"/>
      <c r="H351" s="338"/>
      <c r="I351" s="358"/>
      <c r="J351" s="337"/>
      <c r="K351" s="338"/>
      <c r="L351" s="352"/>
      <c r="M351" s="352"/>
      <c r="N351" s="413" t="s">
        <v>458</v>
      </c>
    </row>
    <row r="352" spans="1:14" ht="126" customHeight="1" x14ac:dyDescent="0.25">
      <c r="A352" s="39"/>
      <c r="B352" s="6"/>
      <c r="C352" s="386" t="s">
        <v>457</v>
      </c>
      <c r="D352" s="387"/>
      <c r="E352" s="429"/>
      <c r="F352" s="430"/>
      <c r="G352" s="344"/>
      <c r="H352" s="345"/>
      <c r="I352" s="429"/>
      <c r="J352" s="578"/>
      <c r="K352" s="430"/>
      <c r="L352" s="409"/>
      <c r="M352" s="409"/>
      <c r="N352" s="418"/>
    </row>
    <row r="353" spans="1:14" ht="283.5" x14ac:dyDescent="0.25">
      <c r="A353" s="39" t="s">
        <v>452</v>
      </c>
      <c r="B353" s="6"/>
      <c r="C353" s="333"/>
      <c r="D353" s="334"/>
      <c r="E353" s="344"/>
      <c r="F353" s="345"/>
      <c r="G353" s="344"/>
      <c r="H353" s="345"/>
      <c r="I353" s="344"/>
      <c r="J353" s="378"/>
      <c r="K353" s="345"/>
      <c r="L353" s="409"/>
      <c r="M353" s="409"/>
      <c r="N353" s="418"/>
    </row>
    <row r="354" spans="1:14" ht="267.75" x14ac:dyDescent="0.25">
      <c r="A354" s="39" t="s">
        <v>453</v>
      </c>
      <c r="B354" s="6"/>
      <c r="C354" s="333"/>
      <c r="D354" s="334"/>
      <c r="E354" s="344"/>
      <c r="F354" s="345"/>
      <c r="G354" s="344"/>
      <c r="H354" s="345"/>
      <c r="I354" s="344"/>
      <c r="J354" s="378"/>
      <c r="K354" s="345"/>
      <c r="L354" s="409"/>
      <c r="M354" s="409"/>
      <c r="N354" s="418"/>
    </row>
    <row r="355" spans="1:14" ht="283.5" x14ac:dyDescent="0.25">
      <c r="A355" s="39" t="s">
        <v>454</v>
      </c>
      <c r="B355" s="6"/>
      <c r="C355" s="333"/>
      <c r="D355" s="334"/>
      <c r="E355" s="344"/>
      <c r="F355" s="345"/>
      <c r="G355" s="344"/>
      <c r="H355" s="345"/>
      <c r="I355" s="344"/>
      <c r="J355" s="378"/>
      <c r="K355" s="345"/>
      <c r="L355" s="409"/>
      <c r="M355" s="409"/>
      <c r="N355" s="418"/>
    </row>
    <row r="356" spans="1:14" ht="315" x14ac:dyDescent="0.25">
      <c r="A356" s="39" t="s">
        <v>455</v>
      </c>
      <c r="B356" s="6"/>
      <c r="C356" s="333"/>
      <c r="D356" s="334"/>
      <c r="E356" s="344"/>
      <c r="F356" s="345"/>
      <c r="G356" s="344"/>
      <c r="H356" s="345"/>
      <c r="I356" s="344"/>
      <c r="J356" s="378"/>
      <c r="K356" s="345"/>
      <c r="L356" s="409"/>
      <c r="M356" s="409"/>
      <c r="N356" s="418"/>
    </row>
    <row r="357" spans="1:14" ht="283.5" x14ac:dyDescent="0.25">
      <c r="A357" s="39" t="s">
        <v>456</v>
      </c>
      <c r="B357" s="3">
        <v>2018</v>
      </c>
      <c r="C357" s="333"/>
      <c r="D357" s="334"/>
      <c r="E357" s="344">
        <v>50</v>
      </c>
      <c r="F357" s="345"/>
      <c r="G357" s="344"/>
      <c r="H357" s="345"/>
      <c r="I357" s="344">
        <v>50</v>
      </c>
      <c r="J357" s="378"/>
      <c r="K357" s="345"/>
      <c r="L357" s="409"/>
      <c r="M357" s="409"/>
      <c r="N357" s="418"/>
    </row>
    <row r="358" spans="1:14" ht="15.75" customHeight="1" x14ac:dyDescent="0.25">
      <c r="A358" s="41"/>
      <c r="B358" s="3">
        <v>2019</v>
      </c>
      <c r="C358" s="333"/>
      <c r="D358" s="334"/>
      <c r="E358" s="344">
        <v>50</v>
      </c>
      <c r="F358" s="345"/>
      <c r="G358" s="344"/>
      <c r="H358" s="345"/>
      <c r="I358" s="344">
        <v>50</v>
      </c>
      <c r="J358" s="378"/>
      <c r="K358" s="345"/>
      <c r="L358" s="409"/>
      <c r="M358" s="409"/>
      <c r="N358" s="418"/>
    </row>
    <row r="359" spans="1:14" ht="15.75" customHeight="1" x14ac:dyDescent="0.25">
      <c r="A359" s="41"/>
      <c r="B359" s="3">
        <v>2020</v>
      </c>
      <c r="C359" s="333"/>
      <c r="D359" s="334"/>
      <c r="E359" s="344">
        <v>50</v>
      </c>
      <c r="F359" s="345"/>
      <c r="G359" s="344"/>
      <c r="H359" s="345"/>
      <c r="I359" s="344">
        <v>50</v>
      </c>
      <c r="J359" s="378"/>
      <c r="K359" s="345"/>
      <c r="L359" s="409"/>
      <c r="M359" s="409"/>
      <c r="N359" s="418"/>
    </row>
    <row r="360" spans="1:14" ht="15.75" customHeight="1" x14ac:dyDescent="0.25">
      <c r="A360" s="41"/>
      <c r="B360" s="3">
        <v>2021</v>
      </c>
      <c r="C360" s="333"/>
      <c r="D360" s="334"/>
      <c r="E360" s="344">
        <v>50</v>
      </c>
      <c r="F360" s="345"/>
      <c r="G360" s="344"/>
      <c r="H360" s="345"/>
      <c r="I360" s="344">
        <v>50</v>
      </c>
      <c r="J360" s="378"/>
      <c r="K360" s="345"/>
      <c r="L360" s="409"/>
      <c r="M360" s="409"/>
      <c r="N360" s="418"/>
    </row>
    <row r="361" spans="1:14" ht="15.75" customHeight="1" thickBot="1" x14ac:dyDescent="0.3">
      <c r="A361" s="41"/>
      <c r="B361" s="3">
        <v>2022</v>
      </c>
      <c r="C361" s="333"/>
      <c r="D361" s="334"/>
      <c r="E361" s="344">
        <v>50</v>
      </c>
      <c r="F361" s="345"/>
      <c r="G361" s="344"/>
      <c r="H361" s="345"/>
      <c r="I361" s="344">
        <v>50</v>
      </c>
      <c r="J361" s="378"/>
      <c r="K361" s="345"/>
      <c r="L361" s="409"/>
      <c r="M361" s="409"/>
      <c r="N361" s="418"/>
    </row>
    <row r="362" spans="1:14" ht="409.5" x14ac:dyDescent="0.25">
      <c r="A362" s="39" t="s">
        <v>459</v>
      </c>
      <c r="B362" s="6"/>
      <c r="C362" s="354" t="s">
        <v>414</v>
      </c>
      <c r="D362" s="355"/>
      <c r="E362" s="392"/>
      <c r="F362" s="393"/>
      <c r="G362" s="358"/>
      <c r="H362" s="338"/>
      <c r="I362" s="392"/>
      <c r="J362" s="554"/>
      <c r="K362" s="393"/>
      <c r="L362" s="352"/>
      <c r="M362" s="352"/>
      <c r="N362" s="379"/>
    </row>
    <row r="363" spans="1:14" ht="409.5" x14ac:dyDescent="0.25">
      <c r="A363" s="39" t="s">
        <v>460</v>
      </c>
      <c r="B363" s="3">
        <v>2018</v>
      </c>
      <c r="C363" s="386" t="s">
        <v>423</v>
      </c>
      <c r="D363" s="387"/>
      <c r="E363" s="344">
        <v>5</v>
      </c>
      <c r="F363" s="345"/>
      <c r="G363" s="344"/>
      <c r="H363" s="345"/>
      <c r="I363" s="344">
        <v>5</v>
      </c>
      <c r="J363" s="378"/>
      <c r="K363" s="345"/>
      <c r="L363" s="409"/>
      <c r="M363" s="409"/>
      <c r="N363" s="380"/>
    </row>
    <row r="364" spans="1:14" ht="409.5" x14ac:dyDescent="0.25">
      <c r="A364" s="39" t="s">
        <v>461</v>
      </c>
      <c r="B364" s="3">
        <v>2019</v>
      </c>
      <c r="C364" s="333"/>
      <c r="D364" s="334"/>
      <c r="E364" s="344">
        <v>5</v>
      </c>
      <c r="F364" s="345"/>
      <c r="G364" s="344"/>
      <c r="H364" s="345"/>
      <c r="I364" s="344">
        <v>5</v>
      </c>
      <c r="J364" s="378"/>
      <c r="K364" s="345"/>
      <c r="L364" s="409"/>
      <c r="M364" s="409"/>
      <c r="N364" s="380"/>
    </row>
    <row r="365" spans="1:14" ht="409.5" x14ac:dyDescent="0.25">
      <c r="A365" s="39" t="s">
        <v>462</v>
      </c>
      <c r="B365" s="3">
        <v>2020</v>
      </c>
      <c r="C365" s="333"/>
      <c r="D365" s="334"/>
      <c r="E365" s="344">
        <v>5</v>
      </c>
      <c r="F365" s="345"/>
      <c r="G365" s="344"/>
      <c r="H365" s="345"/>
      <c r="I365" s="344">
        <v>5</v>
      </c>
      <c r="J365" s="378"/>
      <c r="K365" s="345"/>
      <c r="L365" s="409"/>
      <c r="M365" s="409"/>
      <c r="N365" s="380"/>
    </row>
    <row r="366" spans="1:14" ht="409.5" x14ac:dyDescent="0.25">
      <c r="A366" s="39" t="s">
        <v>463</v>
      </c>
      <c r="B366" s="3">
        <v>2021</v>
      </c>
      <c r="C366" s="333"/>
      <c r="D366" s="334"/>
      <c r="E366" s="344">
        <v>5</v>
      </c>
      <c r="F366" s="345"/>
      <c r="G366" s="344"/>
      <c r="H366" s="345"/>
      <c r="I366" s="344">
        <v>5</v>
      </c>
      <c r="J366" s="378"/>
      <c r="K366" s="345"/>
      <c r="L366" s="409"/>
      <c r="M366" s="409"/>
      <c r="N366" s="380"/>
    </row>
    <row r="367" spans="1:14" ht="409.6" thickBot="1" x14ac:dyDescent="0.3">
      <c r="A367" s="39" t="s">
        <v>464</v>
      </c>
      <c r="B367" s="9">
        <v>2022</v>
      </c>
      <c r="C367" s="333"/>
      <c r="D367" s="334"/>
      <c r="E367" s="344">
        <v>5</v>
      </c>
      <c r="F367" s="345"/>
      <c r="G367" s="344"/>
      <c r="H367" s="345"/>
      <c r="I367" s="344">
        <v>5</v>
      </c>
      <c r="J367" s="378"/>
      <c r="K367" s="345"/>
      <c r="L367" s="409"/>
      <c r="M367" s="409"/>
      <c r="N367" s="380"/>
    </row>
    <row r="368" spans="1:14" ht="409.5" x14ac:dyDescent="0.25">
      <c r="A368" s="39" t="s">
        <v>465</v>
      </c>
      <c r="B368" s="352" t="s">
        <v>159</v>
      </c>
      <c r="C368" s="354" t="s">
        <v>414</v>
      </c>
      <c r="D368" s="355"/>
      <c r="E368" s="392"/>
      <c r="F368" s="393"/>
      <c r="G368" s="358"/>
      <c r="H368" s="338"/>
      <c r="I368" s="392"/>
      <c r="J368" s="554"/>
      <c r="K368" s="393"/>
      <c r="L368" s="352"/>
      <c r="M368" s="352"/>
      <c r="N368" s="379" t="s">
        <v>468</v>
      </c>
    </row>
    <row r="369" spans="1:14" ht="47.25" customHeight="1" x14ac:dyDescent="0.25">
      <c r="A369" s="39"/>
      <c r="B369" s="409"/>
      <c r="C369" s="386" t="s">
        <v>423</v>
      </c>
      <c r="D369" s="387"/>
      <c r="E369" s="344"/>
      <c r="F369" s="345"/>
      <c r="G369" s="344"/>
      <c r="H369" s="345"/>
      <c r="I369" s="344"/>
      <c r="J369" s="378"/>
      <c r="K369" s="345"/>
      <c r="L369" s="409"/>
      <c r="M369" s="409"/>
      <c r="N369" s="380"/>
    </row>
    <row r="370" spans="1:14" ht="409.5" x14ac:dyDescent="0.25">
      <c r="A370" s="39" t="s">
        <v>466</v>
      </c>
      <c r="B370" s="409"/>
      <c r="C370" s="333"/>
      <c r="D370" s="334"/>
      <c r="E370" s="344">
        <v>20</v>
      </c>
      <c r="F370" s="345"/>
      <c r="G370" s="344"/>
      <c r="H370" s="345"/>
      <c r="I370" s="344">
        <v>20</v>
      </c>
      <c r="J370" s="378"/>
      <c r="K370" s="345"/>
      <c r="L370" s="409"/>
      <c r="M370" s="409"/>
      <c r="N370" s="380"/>
    </row>
    <row r="371" spans="1:14" ht="409.5" x14ac:dyDescent="0.25">
      <c r="A371" s="39" t="s">
        <v>467</v>
      </c>
      <c r="B371" s="409"/>
      <c r="C371" s="333"/>
      <c r="D371" s="334"/>
      <c r="E371" s="344">
        <v>20</v>
      </c>
      <c r="F371" s="345"/>
      <c r="G371" s="344"/>
      <c r="H371" s="345"/>
      <c r="I371" s="344">
        <v>20</v>
      </c>
      <c r="J371" s="378"/>
      <c r="K371" s="345"/>
      <c r="L371" s="409"/>
      <c r="M371" s="409"/>
      <c r="N371" s="380"/>
    </row>
    <row r="372" spans="1:14" ht="15.75" x14ac:dyDescent="0.25">
      <c r="A372" s="41"/>
      <c r="B372" s="409"/>
      <c r="C372" s="333"/>
      <c r="D372" s="334"/>
      <c r="E372" s="344"/>
      <c r="F372" s="345"/>
      <c r="G372" s="344"/>
      <c r="H372" s="345"/>
      <c r="I372" s="344"/>
      <c r="J372" s="378"/>
      <c r="K372" s="345"/>
      <c r="L372" s="409"/>
      <c r="M372" s="409"/>
      <c r="N372" s="380"/>
    </row>
    <row r="373" spans="1:14" ht="15.75" customHeight="1" x14ac:dyDescent="0.25">
      <c r="A373" s="41"/>
      <c r="B373" s="409"/>
      <c r="C373" s="333"/>
      <c r="D373" s="334"/>
      <c r="E373" s="344">
        <v>20</v>
      </c>
      <c r="F373" s="345"/>
      <c r="G373" s="344"/>
      <c r="H373" s="345"/>
      <c r="I373" s="344">
        <v>20</v>
      </c>
      <c r="J373" s="378"/>
      <c r="K373" s="345"/>
      <c r="L373" s="409"/>
      <c r="M373" s="409"/>
      <c r="N373" s="380"/>
    </row>
    <row r="374" spans="1:14" ht="15.75" x14ac:dyDescent="0.25">
      <c r="A374" s="41"/>
      <c r="B374" s="409"/>
      <c r="C374" s="333"/>
      <c r="D374" s="334"/>
      <c r="E374" s="344"/>
      <c r="F374" s="345"/>
      <c r="G374" s="344"/>
      <c r="H374" s="345"/>
      <c r="I374" s="344"/>
      <c r="J374" s="378"/>
      <c r="K374" s="345"/>
      <c r="L374" s="409"/>
      <c r="M374" s="409"/>
      <c r="N374" s="380"/>
    </row>
    <row r="375" spans="1:14" ht="15.75" x14ac:dyDescent="0.25">
      <c r="A375" s="41"/>
      <c r="B375" s="409"/>
      <c r="C375" s="333"/>
      <c r="D375" s="334"/>
      <c r="E375" s="344"/>
      <c r="F375" s="345"/>
      <c r="G375" s="344"/>
      <c r="H375" s="345"/>
      <c r="I375" s="344"/>
      <c r="J375" s="378"/>
      <c r="K375" s="345"/>
      <c r="L375" s="409"/>
      <c r="M375" s="409"/>
      <c r="N375" s="380"/>
    </row>
    <row r="376" spans="1:14" ht="15.75" x14ac:dyDescent="0.25">
      <c r="A376" s="41"/>
      <c r="B376" s="409"/>
      <c r="C376" s="333"/>
      <c r="D376" s="334"/>
      <c r="E376" s="344"/>
      <c r="F376" s="345"/>
      <c r="G376" s="344"/>
      <c r="H376" s="345"/>
      <c r="I376" s="344"/>
      <c r="J376" s="378"/>
      <c r="K376" s="345"/>
      <c r="L376" s="409"/>
      <c r="M376" s="409"/>
      <c r="N376" s="380"/>
    </row>
    <row r="377" spans="1:14" ht="15.75" customHeight="1" x14ac:dyDescent="0.25">
      <c r="A377" s="41"/>
      <c r="B377" s="409"/>
      <c r="C377" s="333"/>
      <c r="D377" s="334"/>
      <c r="E377" s="344">
        <v>40</v>
      </c>
      <c r="F377" s="345"/>
      <c r="G377" s="344"/>
      <c r="H377" s="345"/>
      <c r="I377" s="344">
        <v>40</v>
      </c>
      <c r="J377" s="378"/>
      <c r="K377" s="345"/>
      <c r="L377" s="409"/>
      <c r="M377" s="409"/>
      <c r="N377" s="380"/>
    </row>
    <row r="378" spans="1:14" ht="16.5" thickBot="1" x14ac:dyDescent="0.3">
      <c r="A378" s="42"/>
      <c r="B378" s="353"/>
      <c r="C378" s="452"/>
      <c r="D378" s="453"/>
      <c r="E378" s="359"/>
      <c r="F378" s="360"/>
      <c r="G378" s="359"/>
      <c r="H378" s="360"/>
      <c r="I378" s="359"/>
      <c r="J378" s="372"/>
      <c r="K378" s="360"/>
      <c r="L378" s="353"/>
      <c r="M378" s="353"/>
      <c r="N378" s="381"/>
    </row>
    <row r="379" spans="1:14" ht="16.5" thickBot="1" x14ac:dyDescent="0.3">
      <c r="A379" s="43"/>
      <c r="B379" s="10"/>
      <c r="C379" s="410"/>
      <c r="D379" s="411"/>
      <c r="E379" s="373"/>
      <c r="F379" s="374"/>
      <c r="G379" s="373"/>
      <c r="H379" s="374"/>
      <c r="I379" s="373"/>
      <c r="J379" s="408"/>
      <c r="K379" s="374"/>
      <c r="L379" s="10"/>
      <c r="M379" s="10"/>
      <c r="N379" s="14"/>
    </row>
    <row r="380" spans="1:14" ht="16.5" thickBot="1" x14ac:dyDescent="0.3">
      <c r="A380" s="43"/>
      <c r="B380" s="10"/>
      <c r="C380" s="410"/>
      <c r="D380" s="411"/>
      <c r="E380" s="373"/>
      <c r="F380" s="374"/>
      <c r="G380" s="373"/>
      <c r="H380" s="374"/>
      <c r="I380" s="373"/>
      <c r="J380" s="408"/>
      <c r="K380" s="374"/>
      <c r="L380" s="10"/>
      <c r="M380" s="10"/>
      <c r="N380" s="14"/>
    </row>
    <row r="381" spans="1:14" ht="15.75" x14ac:dyDescent="0.25">
      <c r="A381" s="389"/>
      <c r="B381" s="390"/>
      <c r="C381" s="390"/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1"/>
    </row>
    <row r="382" spans="1:14" ht="17.25" customHeight="1" x14ac:dyDescent="0.25">
      <c r="A382" s="365" t="s">
        <v>469</v>
      </c>
      <c r="B382" s="366"/>
      <c r="C382" s="366"/>
      <c r="D382" s="366"/>
      <c r="E382" s="366"/>
      <c r="F382" s="366"/>
      <c r="G382" s="366"/>
      <c r="H382" s="366"/>
      <c r="I382" s="366"/>
      <c r="J382" s="366"/>
      <c r="K382" s="366"/>
      <c r="L382" s="366"/>
      <c r="M382" s="366"/>
      <c r="N382" s="367"/>
    </row>
    <row r="383" spans="1:14" ht="16.5" thickBot="1" x14ac:dyDescent="0.3">
      <c r="A383" s="375"/>
      <c r="B383" s="376"/>
      <c r="C383" s="376"/>
      <c r="D383" s="376"/>
      <c r="E383" s="376"/>
      <c r="F383" s="376"/>
      <c r="G383" s="376"/>
      <c r="H383" s="376"/>
      <c r="I383" s="376"/>
      <c r="J383" s="376"/>
      <c r="K383" s="376"/>
      <c r="L383" s="376"/>
      <c r="M383" s="376"/>
      <c r="N383" s="377"/>
    </row>
    <row r="384" spans="1:14" ht="409.5" x14ac:dyDescent="0.25">
      <c r="A384" s="39" t="s">
        <v>470</v>
      </c>
      <c r="B384" s="6"/>
      <c r="C384" s="560" t="s">
        <v>375</v>
      </c>
      <c r="D384" s="561"/>
      <c r="E384" s="392"/>
      <c r="F384" s="393"/>
      <c r="G384" s="392"/>
      <c r="H384" s="393"/>
      <c r="I384" s="392"/>
      <c r="J384" s="554"/>
      <c r="K384" s="393"/>
      <c r="L384" s="352"/>
      <c r="M384" s="352"/>
      <c r="N384" s="413" t="s">
        <v>473</v>
      </c>
    </row>
    <row r="385" spans="1:14" ht="409.5" x14ac:dyDescent="0.25">
      <c r="A385" s="39" t="s">
        <v>471</v>
      </c>
      <c r="B385" s="6"/>
      <c r="C385" s="579"/>
      <c r="D385" s="580"/>
      <c r="E385" s="429"/>
      <c r="F385" s="430"/>
      <c r="G385" s="429"/>
      <c r="H385" s="430"/>
      <c r="I385" s="429"/>
      <c r="J385" s="578"/>
      <c r="K385" s="430"/>
      <c r="L385" s="409"/>
      <c r="M385" s="409"/>
      <c r="N385" s="418"/>
    </row>
    <row r="386" spans="1:14" ht="409.5" x14ac:dyDescent="0.25">
      <c r="A386" s="39" t="s">
        <v>472</v>
      </c>
      <c r="B386" s="6"/>
      <c r="C386" s="579"/>
      <c r="D386" s="580"/>
      <c r="E386" s="344"/>
      <c r="F386" s="345"/>
      <c r="G386" s="429"/>
      <c r="H386" s="430"/>
      <c r="I386" s="344"/>
      <c r="J386" s="378"/>
      <c r="K386" s="345"/>
      <c r="L386" s="409"/>
      <c r="M386" s="409"/>
      <c r="N386" s="418"/>
    </row>
    <row r="387" spans="1:14" ht="15.75" customHeight="1" x14ac:dyDescent="0.25">
      <c r="A387" s="41"/>
      <c r="B387" s="6" t="s">
        <v>277</v>
      </c>
      <c r="C387" s="579"/>
      <c r="D387" s="580"/>
      <c r="E387" s="344">
        <v>50</v>
      </c>
      <c r="F387" s="345"/>
      <c r="G387" s="429"/>
      <c r="H387" s="430"/>
      <c r="I387" s="344">
        <v>50</v>
      </c>
      <c r="J387" s="378"/>
      <c r="K387" s="345"/>
      <c r="L387" s="409"/>
      <c r="M387" s="409"/>
      <c r="N387" s="418"/>
    </row>
    <row r="388" spans="1:14" ht="15.75" x14ac:dyDescent="0.25">
      <c r="A388" s="41"/>
      <c r="B388" s="6"/>
      <c r="C388" s="579"/>
      <c r="D388" s="580"/>
      <c r="E388" s="344"/>
      <c r="F388" s="345"/>
      <c r="G388" s="429"/>
      <c r="H388" s="430"/>
      <c r="I388" s="344"/>
      <c r="J388" s="378"/>
      <c r="K388" s="345"/>
      <c r="L388" s="409"/>
      <c r="M388" s="409"/>
      <c r="N388" s="418"/>
    </row>
    <row r="389" spans="1:14" ht="15.75" x14ac:dyDescent="0.25">
      <c r="A389" s="41"/>
      <c r="B389" s="6"/>
      <c r="C389" s="579"/>
      <c r="D389" s="580"/>
      <c r="E389" s="344"/>
      <c r="F389" s="345"/>
      <c r="G389" s="429"/>
      <c r="H389" s="430"/>
      <c r="I389" s="344"/>
      <c r="J389" s="378"/>
      <c r="K389" s="345"/>
      <c r="L389" s="409"/>
      <c r="M389" s="409"/>
      <c r="N389" s="418"/>
    </row>
    <row r="390" spans="1:14" ht="16.5" thickBot="1" x14ac:dyDescent="0.3">
      <c r="A390" s="42"/>
      <c r="B390" s="10">
        <v>2019</v>
      </c>
      <c r="C390" s="562"/>
      <c r="D390" s="563"/>
      <c r="E390" s="359">
        <v>20</v>
      </c>
      <c r="F390" s="360"/>
      <c r="G390" s="539"/>
      <c r="H390" s="541"/>
      <c r="I390" s="359">
        <v>20</v>
      </c>
      <c r="J390" s="372"/>
      <c r="K390" s="360"/>
      <c r="L390" s="353"/>
      <c r="M390" s="353"/>
      <c r="N390" s="414"/>
    </row>
    <row r="391" spans="1:14" ht="78.75" customHeight="1" x14ac:dyDescent="0.25">
      <c r="A391" s="39" t="s">
        <v>474</v>
      </c>
      <c r="B391" s="6">
        <v>2018</v>
      </c>
      <c r="C391" s="354" t="s">
        <v>477</v>
      </c>
      <c r="D391" s="355"/>
      <c r="E391" s="354">
        <v>15</v>
      </c>
      <c r="F391" s="355"/>
      <c r="G391" s="354"/>
      <c r="H391" s="355"/>
      <c r="I391" s="358">
        <v>15</v>
      </c>
      <c r="J391" s="337"/>
      <c r="K391" s="338"/>
      <c r="L391" s="413"/>
      <c r="M391" s="413"/>
      <c r="N391" s="413" t="s">
        <v>480</v>
      </c>
    </row>
    <row r="392" spans="1:14" ht="31.5" customHeight="1" x14ac:dyDescent="0.25">
      <c r="A392" s="39"/>
      <c r="B392" s="6">
        <v>2019</v>
      </c>
      <c r="C392" s="386" t="s">
        <v>478</v>
      </c>
      <c r="D392" s="387"/>
      <c r="E392" s="386">
        <v>15</v>
      </c>
      <c r="F392" s="387"/>
      <c r="G392" s="386"/>
      <c r="H392" s="387"/>
      <c r="I392" s="344">
        <v>15</v>
      </c>
      <c r="J392" s="378"/>
      <c r="K392" s="345"/>
      <c r="L392" s="418"/>
      <c r="M392" s="418"/>
      <c r="N392" s="418"/>
    </row>
    <row r="393" spans="1:14" ht="15.75" customHeight="1" x14ac:dyDescent="0.25">
      <c r="A393" s="39"/>
      <c r="B393" s="6">
        <v>2020</v>
      </c>
      <c r="C393" s="386"/>
      <c r="D393" s="387"/>
      <c r="E393" s="386">
        <v>15</v>
      </c>
      <c r="F393" s="387"/>
      <c r="G393" s="386"/>
      <c r="H393" s="387"/>
      <c r="I393" s="344">
        <v>15</v>
      </c>
      <c r="J393" s="378"/>
      <c r="K393" s="345"/>
      <c r="L393" s="418"/>
      <c r="M393" s="418"/>
      <c r="N393" s="418"/>
    </row>
    <row r="394" spans="1:14" ht="78.75" customHeight="1" x14ac:dyDescent="0.25">
      <c r="A394" s="39"/>
      <c r="B394" s="6">
        <v>2021</v>
      </c>
      <c r="C394" s="386" t="s">
        <v>477</v>
      </c>
      <c r="D394" s="387"/>
      <c r="E394" s="386">
        <v>15</v>
      </c>
      <c r="F394" s="387"/>
      <c r="G394" s="386"/>
      <c r="H394" s="387"/>
      <c r="I394" s="344">
        <v>15</v>
      </c>
      <c r="J394" s="378"/>
      <c r="K394" s="345"/>
      <c r="L394" s="418"/>
      <c r="M394" s="418"/>
      <c r="N394" s="418"/>
    </row>
    <row r="395" spans="1:14" ht="31.5" customHeight="1" x14ac:dyDescent="0.25">
      <c r="A395" s="39"/>
      <c r="B395" s="6">
        <v>2022</v>
      </c>
      <c r="C395" s="386" t="s">
        <v>479</v>
      </c>
      <c r="D395" s="387"/>
      <c r="E395" s="386">
        <v>15</v>
      </c>
      <c r="F395" s="387"/>
      <c r="G395" s="386"/>
      <c r="H395" s="387"/>
      <c r="I395" s="344">
        <v>15</v>
      </c>
      <c r="J395" s="378"/>
      <c r="K395" s="345"/>
      <c r="L395" s="418"/>
      <c r="M395" s="418"/>
      <c r="N395" s="418"/>
    </row>
    <row r="396" spans="1:14" ht="15.75" x14ac:dyDescent="0.25">
      <c r="A396" s="39"/>
      <c r="B396" s="6"/>
      <c r="C396" s="386"/>
      <c r="D396" s="387"/>
      <c r="E396" s="386"/>
      <c r="F396" s="387"/>
      <c r="G396" s="386"/>
      <c r="H396" s="387"/>
      <c r="I396" s="344"/>
      <c r="J396" s="378"/>
      <c r="K396" s="345"/>
      <c r="L396" s="418"/>
      <c r="M396" s="418"/>
      <c r="N396" s="418"/>
    </row>
    <row r="397" spans="1:14" ht="252" x14ac:dyDescent="0.25">
      <c r="A397" s="39" t="s">
        <v>475</v>
      </c>
      <c r="B397" s="6">
        <v>2018</v>
      </c>
      <c r="C397" s="386"/>
      <c r="D397" s="387"/>
      <c r="E397" s="386">
        <v>15</v>
      </c>
      <c r="F397" s="387"/>
      <c r="G397" s="386"/>
      <c r="H397" s="387"/>
      <c r="I397" s="344">
        <v>15</v>
      </c>
      <c r="J397" s="378"/>
      <c r="K397" s="345"/>
      <c r="L397" s="418"/>
      <c r="M397" s="418"/>
      <c r="N397" s="418"/>
    </row>
    <row r="398" spans="1:14" ht="78.75" customHeight="1" x14ac:dyDescent="0.25">
      <c r="A398" s="39"/>
      <c r="B398" s="6">
        <v>2019</v>
      </c>
      <c r="C398" s="386" t="s">
        <v>477</v>
      </c>
      <c r="D398" s="387"/>
      <c r="E398" s="386">
        <v>15</v>
      </c>
      <c r="F398" s="387"/>
      <c r="G398" s="386"/>
      <c r="H398" s="387"/>
      <c r="I398" s="344">
        <v>15</v>
      </c>
      <c r="J398" s="378"/>
      <c r="K398" s="345"/>
      <c r="L398" s="418"/>
      <c r="M398" s="418"/>
      <c r="N398" s="418"/>
    </row>
    <row r="399" spans="1:14" ht="31.5" customHeight="1" x14ac:dyDescent="0.25">
      <c r="A399" s="39"/>
      <c r="B399" s="6">
        <v>2020</v>
      </c>
      <c r="C399" s="386" t="s">
        <v>479</v>
      </c>
      <c r="D399" s="387"/>
      <c r="E399" s="386">
        <v>15</v>
      </c>
      <c r="F399" s="387"/>
      <c r="G399" s="386"/>
      <c r="H399" s="387"/>
      <c r="I399" s="344">
        <v>15</v>
      </c>
      <c r="J399" s="378"/>
      <c r="K399" s="345"/>
      <c r="L399" s="418"/>
      <c r="M399" s="418"/>
      <c r="N399" s="418"/>
    </row>
    <row r="400" spans="1:14" ht="15.75" customHeight="1" x14ac:dyDescent="0.25">
      <c r="A400" s="39"/>
      <c r="B400" s="6">
        <v>2021</v>
      </c>
      <c r="C400" s="333"/>
      <c r="D400" s="334"/>
      <c r="E400" s="386">
        <v>15</v>
      </c>
      <c r="F400" s="387"/>
      <c r="G400" s="386"/>
      <c r="H400" s="387"/>
      <c r="I400" s="344">
        <v>15</v>
      </c>
      <c r="J400" s="378"/>
      <c r="K400" s="345"/>
      <c r="L400" s="418"/>
      <c r="M400" s="418"/>
      <c r="N400" s="418"/>
    </row>
    <row r="401" spans="1:14" ht="15.75" customHeight="1" x14ac:dyDescent="0.25">
      <c r="A401" s="39"/>
      <c r="B401" s="6">
        <v>2022</v>
      </c>
      <c r="C401" s="333"/>
      <c r="D401" s="334"/>
      <c r="E401" s="386">
        <v>15</v>
      </c>
      <c r="F401" s="387"/>
      <c r="G401" s="386"/>
      <c r="H401" s="387"/>
      <c r="I401" s="344">
        <v>15</v>
      </c>
      <c r="J401" s="378"/>
      <c r="K401" s="345"/>
      <c r="L401" s="418"/>
      <c r="M401" s="418"/>
      <c r="N401" s="418"/>
    </row>
    <row r="402" spans="1:14" ht="15.75" x14ac:dyDescent="0.25">
      <c r="A402" s="39"/>
      <c r="B402" s="6"/>
      <c r="C402" s="333"/>
      <c r="D402" s="334"/>
      <c r="E402" s="386"/>
      <c r="F402" s="387"/>
      <c r="G402" s="386"/>
      <c r="H402" s="387"/>
      <c r="I402" s="344"/>
      <c r="J402" s="378"/>
      <c r="K402" s="345"/>
      <c r="L402" s="418"/>
      <c r="M402" s="418"/>
      <c r="N402" s="418"/>
    </row>
    <row r="403" spans="1:14" ht="15.75" x14ac:dyDescent="0.25">
      <c r="A403" s="39"/>
      <c r="B403" s="6"/>
      <c r="C403" s="333"/>
      <c r="D403" s="334"/>
      <c r="E403" s="386"/>
      <c r="F403" s="387"/>
      <c r="G403" s="386"/>
      <c r="H403" s="387"/>
      <c r="I403" s="344"/>
      <c r="J403" s="378"/>
      <c r="K403" s="345"/>
      <c r="L403" s="418"/>
      <c r="M403" s="418"/>
      <c r="N403" s="418"/>
    </row>
    <row r="404" spans="1:14" ht="315" x14ac:dyDescent="0.25">
      <c r="A404" s="39" t="s">
        <v>476</v>
      </c>
      <c r="B404" s="6">
        <v>2018</v>
      </c>
      <c r="C404" s="333"/>
      <c r="D404" s="334"/>
      <c r="E404" s="386">
        <v>15</v>
      </c>
      <c r="F404" s="387"/>
      <c r="G404" s="386"/>
      <c r="H404" s="387"/>
      <c r="I404" s="344">
        <v>15</v>
      </c>
      <c r="J404" s="378"/>
      <c r="K404" s="345"/>
      <c r="L404" s="418"/>
      <c r="M404" s="418"/>
      <c r="N404" s="418"/>
    </row>
    <row r="405" spans="1:14" ht="15.75" customHeight="1" x14ac:dyDescent="0.25">
      <c r="A405" s="39"/>
      <c r="B405" s="6">
        <v>2019</v>
      </c>
      <c r="C405" s="333"/>
      <c r="D405" s="334"/>
      <c r="E405" s="386">
        <v>15</v>
      </c>
      <c r="F405" s="387"/>
      <c r="G405" s="386"/>
      <c r="H405" s="387"/>
      <c r="I405" s="344">
        <v>15</v>
      </c>
      <c r="J405" s="378"/>
      <c r="K405" s="345"/>
      <c r="L405" s="418"/>
      <c r="M405" s="418"/>
      <c r="N405" s="418"/>
    </row>
    <row r="406" spans="1:14" ht="15.75" customHeight="1" x14ac:dyDescent="0.25">
      <c r="A406" s="41"/>
      <c r="B406" s="6">
        <v>2020</v>
      </c>
      <c r="C406" s="333"/>
      <c r="D406" s="334"/>
      <c r="E406" s="386">
        <v>15</v>
      </c>
      <c r="F406" s="387"/>
      <c r="G406" s="386"/>
      <c r="H406" s="387"/>
      <c r="I406" s="344">
        <v>15</v>
      </c>
      <c r="J406" s="378"/>
      <c r="K406" s="345"/>
      <c r="L406" s="418"/>
      <c r="M406" s="418"/>
      <c r="N406" s="418"/>
    </row>
    <row r="407" spans="1:14" ht="15.75" customHeight="1" x14ac:dyDescent="0.25">
      <c r="A407" s="41"/>
      <c r="B407" s="6">
        <v>2021</v>
      </c>
      <c r="C407" s="333"/>
      <c r="D407" s="334"/>
      <c r="E407" s="386">
        <v>15</v>
      </c>
      <c r="F407" s="387"/>
      <c r="G407" s="386"/>
      <c r="H407" s="387"/>
      <c r="I407" s="344">
        <v>15</v>
      </c>
      <c r="J407" s="378"/>
      <c r="K407" s="345"/>
      <c r="L407" s="418"/>
      <c r="M407" s="418"/>
      <c r="N407" s="418"/>
    </row>
    <row r="408" spans="1:14" ht="15.75" x14ac:dyDescent="0.25">
      <c r="A408" s="41"/>
      <c r="B408" s="6">
        <v>2022</v>
      </c>
      <c r="C408" s="333"/>
      <c r="D408" s="334"/>
      <c r="E408" s="386">
        <v>15</v>
      </c>
      <c r="F408" s="387"/>
      <c r="G408" s="386"/>
      <c r="H408" s="387"/>
      <c r="I408" s="344">
        <v>15</v>
      </c>
      <c r="J408" s="371"/>
      <c r="K408" s="345"/>
      <c r="L408" s="418"/>
      <c r="M408" s="418"/>
      <c r="N408" s="418"/>
    </row>
    <row r="409" spans="1:14" ht="409.5" x14ac:dyDescent="0.25">
      <c r="A409" s="103" t="s">
        <v>481</v>
      </c>
      <c r="B409" s="104"/>
      <c r="C409" s="570" t="s">
        <v>178</v>
      </c>
      <c r="D409" s="571"/>
      <c r="E409" s="584"/>
      <c r="F409" s="585"/>
      <c r="G409" s="574"/>
      <c r="H409" s="575"/>
      <c r="I409" s="584"/>
      <c r="J409" s="586"/>
      <c r="K409" s="585"/>
      <c r="L409" s="513"/>
      <c r="M409" s="515"/>
      <c r="N409" s="105"/>
    </row>
    <row r="410" spans="1:14" ht="409.5" x14ac:dyDescent="0.25">
      <c r="A410" s="44" t="s">
        <v>482</v>
      </c>
      <c r="B410" s="78"/>
      <c r="C410" s="386" t="s">
        <v>490</v>
      </c>
      <c r="D410" s="387"/>
      <c r="E410" s="454"/>
      <c r="F410" s="457"/>
      <c r="G410" s="429"/>
      <c r="H410" s="430"/>
      <c r="I410" s="454"/>
      <c r="J410" s="455"/>
      <c r="K410" s="457"/>
      <c r="L410" s="383"/>
      <c r="M410" s="409"/>
      <c r="N410" s="15"/>
    </row>
    <row r="411" spans="1:14" ht="31.5" customHeight="1" x14ac:dyDescent="0.25">
      <c r="A411" s="44"/>
      <c r="B411" s="78"/>
      <c r="C411" s="386" t="s">
        <v>491</v>
      </c>
      <c r="D411" s="387"/>
      <c r="E411" s="454"/>
      <c r="F411" s="457"/>
      <c r="G411" s="429"/>
      <c r="H411" s="430"/>
      <c r="I411" s="454"/>
      <c r="J411" s="455"/>
      <c r="K411" s="457"/>
      <c r="L411" s="383"/>
      <c r="M411" s="409"/>
      <c r="N411" s="15"/>
    </row>
    <row r="412" spans="1:14" ht="15.75" customHeight="1" x14ac:dyDescent="0.25">
      <c r="A412" s="44"/>
      <c r="B412" s="78">
        <v>2018</v>
      </c>
      <c r="C412" s="386"/>
      <c r="D412" s="387"/>
      <c r="E412" s="454">
        <v>70</v>
      </c>
      <c r="F412" s="457"/>
      <c r="G412" s="429"/>
      <c r="H412" s="430"/>
      <c r="I412" s="454">
        <v>70</v>
      </c>
      <c r="J412" s="455"/>
      <c r="K412" s="457"/>
      <c r="L412" s="383"/>
      <c r="M412" s="409"/>
      <c r="N412" s="15"/>
    </row>
    <row r="413" spans="1:14" ht="409.5" x14ac:dyDescent="0.25">
      <c r="A413" s="44" t="s">
        <v>483</v>
      </c>
      <c r="B413" s="78">
        <v>2019</v>
      </c>
      <c r="C413" s="386"/>
      <c r="D413" s="387"/>
      <c r="E413" s="454">
        <v>570</v>
      </c>
      <c r="F413" s="457"/>
      <c r="G413" s="429"/>
      <c r="H413" s="430"/>
      <c r="I413" s="454">
        <v>570</v>
      </c>
      <c r="J413" s="455"/>
      <c r="K413" s="457"/>
      <c r="L413" s="383"/>
      <c r="M413" s="409"/>
      <c r="N413" s="15"/>
    </row>
    <row r="414" spans="1:14" ht="15.75" customHeight="1" x14ac:dyDescent="0.25">
      <c r="A414" s="44"/>
      <c r="B414" s="78">
        <v>2020</v>
      </c>
      <c r="C414" s="386"/>
      <c r="D414" s="387"/>
      <c r="E414" s="454">
        <v>75</v>
      </c>
      <c r="F414" s="457"/>
      <c r="G414" s="429"/>
      <c r="H414" s="430"/>
      <c r="I414" s="454">
        <v>75</v>
      </c>
      <c r="J414" s="455"/>
      <c r="K414" s="457"/>
      <c r="L414" s="383"/>
      <c r="M414" s="409"/>
      <c r="N414" s="15"/>
    </row>
    <row r="415" spans="1:14" ht="15.75" customHeight="1" x14ac:dyDescent="0.25">
      <c r="A415" s="44"/>
      <c r="B415" s="78">
        <v>2021</v>
      </c>
      <c r="C415" s="386"/>
      <c r="D415" s="387"/>
      <c r="E415" s="454">
        <v>80</v>
      </c>
      <c r="F415" s="457"/>
      <c r="G415" s="429"/>
      <c r="H415" s="430"/>
      <c r="I415" s="454">
        <v>80</v>
      </c>
      <c r="J415" s="455"/>
      <c r="K415" s="457"/>
      <c r="L415" s="383"/>
      <c r="M415" s="409"/>
      <c r="N415" s="15"/>
    </row>
    <row r="416" spans="1:14" ht="15.75" customHeight="1" x14ac:dyDescent="0.25">
      <c r="A416" s="44"/>
      <c r="B416" s="78">
        <v>2022</v>
      </c>
      <c r="C416" s="386"/>
      <c r="D416" s="387"/>
      <c r="E416" s="454">
        <v>570</v>
      </c>
      <c r="F416" s="457"/>
      <c r="G416" s="429"/>
      <c r="H416" s="430"/>
      <c r="I416" s="454">
        <v>570</v>
      </c>
      <c r="J416" s="455"/>
      <c r="K416" s="457"/>
      <c r="L416" s="383"/>
      <c r="M416" s="409"/>
      <c r="N416" s="15"/>
    </row>
    <row r="417" spans="1:14" ht="15.75" x14ac:dyDescent="0.25">
      <c r="A417" s="44"/>
      <c r="B417" s="78"/>
      <c r="C417" s="386"/>
      <c r="D417" s="387"/>
      <c r="E417" s="581"/>
      <c r="F417" s="583"/>
      <c r="G417" s="429"/>
      <c r="H417" s="430"/>
      <c r="I417" s="581"/>
      <c r="J417" s="582"/>
      <c r="K417" s="583"/>
      <c r="L417" s="383"/>
      <c r="M417" s="409"/>
      <c r="N417" s="15"/>
    </row>
    <row r="418" spans="1:14" ht="409.5" x14ac:dyDescent="0.25">
      <c r="A418" s="44" t="s">
        <v>484</v>
      </c>
      <c r="B418" s="78"/>
      <c r="C418" s="386"/>
      <c r="D418" s="387"/>
      <c r="E418" s="581"/>
      <c r="F418" s="583"/>
      <c r="G418" s="429"/>
      <c r="H418" s="430"/>
      <c r="I418" s="581"/>
      <c r="J418" s="582"/>
      <c r="K418" s="583"/>
      <c r="L418" s="383"/>
      <c r="M418" s="409"/>
      <c r="N418" s="15"/>
    </row>
    <row r="419" spans="1:14" ht="409.5" x14ac:dyDescent="0.25">
      <c r="A419" s="44" t="s">
        <v>485</v>
      </c>
      <c r="B419" s="78">
        <v>2018</v>
      </c>
      <c r="C419" s="386"/>
      <c r="D419" s="387"/>
      <c r="E419" s="454">
        <v>10</v>
      </c>
      <c r="F419" s="457"/>
      <c r="G419" s="429"/>
      <c r="H419" s="430"/>
      <c r="I419" s="454">
        <v>10</v>
      </c>
      <c r="J419" s="455"/>
      <c r="K419" s="457"/>
      <c r="L419" s="383"/>
      <c r="M419" s="409"/>
      <c r="N419" s="15"/>
    </row>
    <row r="420" spans="1:14" ht="15.75" customHeight="1" x14ac:dyDescent="0.25">
      <c r="A420" s="44"/>
      <c r="B420" s="78">
        <v>2019</v>
      </c>
      <c r="C420" s="386"/>
      <c r="D420" s="387"/>
      <c r="E420" s="454">
        <v>10</v>
      </c>
      <c r="F420" s="457"/>
      <c r="G420" s="429"/>
      <c r="H420" s="430"/>
      <c r="I420" s="454">
        <v>10</v>
      </c>
      <c r="J420" s="455"/>
      <c r="K420" s="457"/>
      <c r="L420" s="383"/>
      <c r="M420" s="409"/>
      <c r="N420" s="15"/>
    </row>
    <row r="421" spans="1:14" ht="409.5" x14ac:dyDescent="0.25">
      <c r="A421" s="47" t="s">
        <v>486</v>
      </c>
      <c r="B421" s="78">
        <v>2020</v>
      </c>
      <c r="C421" s="386"/>
      <c r="D421" s="387"/>
      <c r="E421" s="454">
        <v>10</v>
      </c>
      <c r="F421" s="457"/>
      <c r="G421" s="429"/>
      <c r="H421" s="430"/>
      <c r="I421" s="454">
        <v>10</v>
      </c>
      <c r="J421" s="455"/>
      <c r="K421" s="457"/>
      <c r="L421" s="383"/>
      <c r="M421" s="409"/>
      <c r="N421" s="15"/>
    </row>
    <row r="422" spans="1:14" ht="15.75" customHeight="1" x14ac:dyDescent="0.25">
      <c r="A422" s="47"/>
      <c r="B422" s="78">
        <v>2021</v>
      </c>
      <c r="C422" s="386"/>
      <c r="D422" s="387"/>
      <c r="E422" s="454">
        <v>10</v>
      </c>
      <c r="F422" s="457"/>
      <c r="G422" s="429"/>
      <c r="H422" s="430"/>
      <c r="I422" s="454">
        <v>10</v>
      </c>
      <c r="J422" s="455"/>
      <c r="K422" s="457"/>
      <c r="L422" s="383"/>
      <c r="M422" s="409"/>
      <c r="N422" s="15"/>
    </row>
    <row r="423" spans="1:14" ht="15.75" customHeight="1" x14ac:dyDescent="0.25">
      <c r="A423" s="47"/>
      <c r="B423" s="78">
        <v>2022</v>
      </c>
      <c r="C423" s="386"/>
      <c r="D423" s="387"/>
      <c r="E423" s="454">
        <v>10</v>
      </c>
      <c r="F423" s="457"/>
      <c r="G423" s="429"/>
      <c r="H423" s="430"/>
      <c r="I423" s="454">
        <v>10</v>
      </c>
      <c r="J423" s="455"/>
      <c r="K423" s="457"/>
      <c r="L423" s="383"/>
      <c r="M423" s="409"/>
      <c r="N423" s="15"/>
    </row>
    <row r="424" spans="1:14" ht="15.75" x14ac:dyDescent="0.25">
      <c r="A424" s="47"/>
      <c r="B424" s="78"/>
      <c r="C424" s="386"/>
      <c r="D424" s="387"/>
      <c r="E424" s="581"/>
      <c r="F424" s="583"/>
      <c r="G424" s="429"/>
      <c r="H424" s="430"/>
      <c r="I424" s="454"/>
      <c r="J424" s="455"/>
      <c r="K424" s="457"/>
      <c r="L424" s="383"/>
      <c r="M424" s="409"/>
      <c r="N424" s="15"/>
    </row>
    <row r="425" spans="1:14" ht="15.75" customHeight="1" x14ac:dyDescent="0.25">
      <c r="A425" s="47"/>
      <c r="B425" s="78"/>
      <c r="C425" s="386"/>
      <c r="D425" s="387"/>
      <c r="E425" s="581"/>
      <c r="F425" s="583"/>
      <c r="G425" s="429"/>
      <c r="H425" s="430"/>
      <c r="I425" s="581"/>
      <c r="J425" s="582"/>
      <c r="K425" s="583"/>
      <c r="L425" s="383"/>
      <c r="M425" s="409"/>
      <c r="N425" s="15"/>
    </row>
    <row r="426" spans="1:14" ht="362.25" x14ac:dyDescent="0.25">
      <c r="A426" s="22" t="s">
        <v>487</v>
      </c>
      <c r="B426" s="78">
        <v>2019</v>
      </c>
      <c r="C426" s="386"/>
      <c r="D426" s="387"/>
      <c r="E426" s="454">
        <v>15</v>
      </c>
      <c r="F426" s="457"/>
      <c r="G426" s="429"/>
      <c r="H426" s="430"/>
      <c r="I426" s="454">
        <v>15</v>
      </c>
      <c r="J426" s="455"/>
      <c r="K426" s="457"/>
      <c r="L426" s="383"/>
      <c r="M426" s="409"/>
      <c r="N426" s="15"/>
    </row>
    <row r="427" spans="1:14" ht="409.5" x14ac:dyDescent="0.25">
      <c r="A427" s="44" t="s">
        <v>488</v>
      </c>
      <c r="B427" s="78">
        <v>2021</v>
      </c>
      <c r="C427" s="386"/>
      <c r="D427" s="387"/>
      <c r="E427" s="454">
        <v>17</v>
      </c>
      <c r="F427" s="457"/>
      <c r="G427" s="429"/>
      <c r="H427" s="430"/>
      <c r="I427" s="454">
        <v>17</v>
      </c>
      <c r="J427" s="455"/>
      <c r="K427" s="457"/>
      <c r="L427" s="383"/>
      <c r="M427" s="409"/>
      <c r="N427" s="15"/>
    </row>
    <row r="428" spans="1:14" ht="15.75" x14ac:dyDescent="0.25">
      <c r="A428" s="44"/>
      <c r="B428" s="78"/>
      <c r="C428" s="386"/>
      <c r="D428" s="387"/>
      <c r="E428" s="454"/>
      <c r="F428" s="457"/>
      <c r="G428" s="429"/>
      <c r="H428" s="430"/>
      <c r="I428" s="454"/>
      <c r="J428" s="455"/>
      <c r="K428" s="457"/>
      <c r="L428" s="383"/>
      <c r="M428" s="409"/>
      <c r="N428" s="15"/>
    </row>
    <row r="429" spans="1:14" ht="15.75" x14ac:dyDescent="0.25">
      <c r="A429" s="44"/>
      <c r="B429" s="78"/>
      <c r="C429" s="386"/>
      <c r="D429" s="387"/>
      <c r="E429" s="454"/>
      <c r="F429" s="457"/>
      <c r="G429" s="429"/>
      <c r="H429" s="430"/>
      <c r="I429" s="454"/>
      <c r="J429" s="455"/>
      <c r="K429" s="457"/>
      <c r="L429" s="383"/>
      <c r="M429" s="409"/>
      <c r="N429" s="15"/>
    </row>
    <row r="430" spans="1:14" ht="15.75" customHeight="1" x14ac:dyDescent="0.25">
      <c r="A430" s="44"/>
      <c r="B430" s="78"/>
      <c r="C430" s="386"/>
      <c r="D430" s="387"/>
      <c r="E430" s="581"/>
      <c r="F430" s="583"/>
      <c r="G430" s="429"/>
      <c r="H430" s="430"/>
      <c r="I430" s="581"/>
      <c r="J430" s="582"/>
      <c r="K430" s="583"/>
      <c r="L430" s="383"/>
      <c r="M430" s="409"/>
      <c r="N430" s="15"/>
    </row>
    <row r="431" spans="1:14" ht="409.5" x14ac:dyDescent="0.25">
      <c r="A431" s="44" t="s">
        <v>489</v>
      </c>
      <c r="B431" s="80">
        <v>2018</v>
      </c>
      <c r="C431" s="386"/>
      <c r="D431" s="387"/>
      <c r="E431" s="454">
        <v>20</v>
      </c>
      <c r="F431" s="457"/>
      <c r="G431" s="429"/>
      <c r="H431" s="430"/>
      <c r="I431" s="454">
        <v>20</v>
      </c>
      <c r="J431" s="455"/>
      <c r="K431" s="457"/>
      <c r="L431" s="383"/>
      <c r="M431" s="409"/>
      <c r="N431" s="15"/>
    </row>
    <row r="432" spans="1:14" ht="15.75" customHeight="1" x14ac:dyDescent="0.25">
      <c r="A432" s="39"/>
      <c r="B432" s="80">
        <v>2019</v>
      </c>
      <c r="C432" s="386"/>
      <c r="D432" s="387"/>
      <c r="E432" s="454">
        <v>25</v>
      </c>
      <c r="F432" s="457"/>
      <c r="G432" s="429"/>
      <c r="H432" s="430"/>
      <c r="I432" s="454">
        <v>25</v>
      </c>
      <c r="J432" s="455"/>
      <c r="K432" s="457"/>
      <c r="L432" s="383"/>
      <c r="M432" s="409"/>
      <c r="N432" s="15"/>
    </row>
    <row r="433" spans="1:14" ht="15.75" customHeight="1" x14ac:dyDescent="0.25">
      <c r="A433" s="41"/>
      <c r="B433" s="80">
        <v>2020</v>
      </c>
      <c r="C433" s="386"/>
      <c r="D433" s="387"/>
      <c r="E433" s="454">
        <v>25</v>
      </c>
      <c r="F433" s="457"/>
      <c r="G433" s="429"/>
      <c r="H433" s="430"/>
      <c r="I433" s="454">
        <v>25</v>
      </c>
      <c r="J433" s="455"/>
      <c r="K433" s="457"/>
      <c r="L433" s="383"/>
      <c r="M433" s="409"/>
      <c r="N433" s="15"/>
    </row>
    <row r="434" spans="1:14" ht="15.75" customHeight="1" x14ac:dyDescent="0.25">
      <c r="A434" s="41"/>
      <c r="B434" s="80">
        <v>2021</v>
      </c>
      <c r="C434" s="386"/>
      <c r="D434" s="387"/>
      <c r="E434" s="454">
        <v>30</v>
      </c>
      <c r="F434" s="457"/>
      <c r="G434" s="429"/>
      <c r="H434" s="430"/>
      <c r="I434" s="454">
        <v>30</v>
      </c>
      <c r="J434" s="455"/>
      <c r="K434" s="457"/>
      <c r="L434" s="383"/>
      <c r="M434" s="409"/>
      <c r="N434" s="15"/>
    </row>
    <row r="435" spans="1:14" ht="15.75" customHeight="1" x14ac:dyDescent="0.25">
      <c r="A435" s="41"/>
      <c r="B435" s="80">
        <v>2022</v>
      </c>
      <c r="C435" s="386"/>
      <c r="D435" s="387"/>
      <c r="E435" s="454">
        <v>30</v>
      </c>
      <c r="F435" s="457"/>
      <c r="G435" s="429"/>
      <c r="H435" s="430"/>
      <c r="I435" s="454">
        <v>30</v>
      </c>
      <c r="J435" s="455"/>
      <c r="K435" s="457"/>
      <c r="L435" s="383"/>
      <c r="M435" s="409"/>
      <c r="N435" s="15"/>
    </row>
    <row r="436" spans="1:14" ht="15.75" x14ac:dyDescent="0.25">
      <c r="A436" s="41"/>
      <c r="B436" s="80"/>
      <c r="C436" s="386"/>
      <c r="D436" s="387"/>
      <c r="E436" s="454"/>
      <c r="F436" s="457"/>
      <c r="G436" s="429"/>
      <c r="H436" s="430"/>
      <c r="I436" s="454"/>
      <c r="J436" s="455"/>
      <c r="K436" s="457"/>
      <c r="L436" s="383"/>
      <c r="M436" s="409"/>
      <c r="N436" s="15"/>
    </row>
    <row r="437" spans="1:14" ht="15.75" customHeight="1" x14ac:dyDescent="0.25">
      <c r="A437" s="41"/>
      <c r="B437" s="80"/>
      <c r="C437" s="386"/>
      <c r="D437" s="387"/>
      <c r="E437" s="581"/>
      <c r="F437" s="583"/>
      <c r="G437" s="429"/>
      <c r="H437" s="430"/>
      <c r="I437" s="581"/>
      <c r="J437" s="582"/>
      <c r="K437" s="583"/>
      <c r="L437" s="383"/>
      <c r="M437" s="409"/>
      <c r="N437" s="15"/>
    </row>
    <row r="438" spans="1:14" ht="15.75" customHeight="1" x14ac:dyDescent="0.25">
      <c r="A438" s="41"/>
      <c r="B438" s="78">
        <v>2018</v>
      </c>
      <c r="C438" s="386"/>
      <c r="D438" s="387"/>
      <c r="E438" s="454">
        <v>50</v>
      </c>
      <c r="F438" s="457"/>
      <c r="G438" s="429"/>
      <c r="H438" s="430"/>
      <c r="I438" s="454">
        <v>50</v>
      </c>
      <c r="J438" s="455"/>
      <c r="K438" s="457"/>
      <c r="L438" s="383"/>
      <c r="M438" s="409"/>
      <c r="N438" s="15"/>
    </row>
    <row r="439" spans="1:14" ht="15.75" customHeight="1" x14ac:dyDescent="0.25">
      <c r="A439" s="41"/>
      <c r="B439" s="78">
        <v>2019</v>
      </c>
      <c r="C439" s="386"/>
      <c r="D439" s="387"/>
      <c r="E439" s="454">
        <v>50</v>
      </c>
      <c r="F439" s="457"/>
      <c r="G439" s="429"/>
      <c r="H439" s="430"/>
      <c r="I439" s="454">
        <v>50</v>
      </c>
      <c r="J439" s="455"/>
      <c r="K439" s="457"/>
      <c r="L439" s="383"/>
      <c r="M439" s="409"/>
      <c r="N439" s="15"/>
    </row>
    <row r="440" spans="1:14" ht="15.75" customHeight="1" x14ac:dyDescent="0.25">
      <c r="A440" s="41"/>
      <c r="B440" s="78">
        <v>2020</v>
      </c>
      <c r="C440" s="386"/>
      <c r="D440" s="387"/>
      <c r="E440" s="454">
        <v>50</v>
      </c>
      <c r="F440" s="457"/>
      <c r="G440" s="429"/>
      <c r="H440" s="430"/>
      <c r="I440" s="454">
        <v>50</v>
      </c>
      <c r="J440" s="455"/>
      <c r="K440" s="457"/>
      <c r="L440" s="383"/>
      <c r="M440" s="409"/>
      <c r="N440" s="15"/>
    </row>
    <row r="441" spans="1:14" ht="15.75" customHeight="1" x14ac:dyDescent="0.25">
      <c r="A441" s="41"/>
      <c r="B441" s="78">
        <v>2021</v>
      </c>
      <c r="C441" s="386"/>
      <c r="D441" s="387"/>
      <c r="E441" s="454">
        <v>50</v>
      </c>
      <c r="F441" s="457"/>
      <c r="G441" s="429"/>
      <c r="H441" s="430"/>
      <c r="I441" s="454">
        <v>50</v>
      </c>
      <c r="J441" s="455"/>
      <c r="K441" s="457"/>
      <c r="L441" s="383"/>
      <c r="M441" s="409"/>
      <c r="N441" s="15"/>
    </row>
    <row r="442" spans="1:14" ht="47.25" customHeight="1" x14ac:dyDescent="0.25">
      <c r="A442" s="41"/>
      <c r="B442" s="78">
        <v>2022</v>
      </c>
      <c r="C442" s="386" t="s">
        <v>178</v>
      </c>
      <c r="D442" s="387"/>
      <c r="E442" s="454">
        <v>50</v>
      </c>
      <c r="F442" s="457"/>
      <c r="G442" s="429"/>
      <c r="H442" s="430"/>
      <c r="I442" s="454">
        <v>50</v>
      </c>
      <c r="J442" s="455"/>
      <c r="K442" s="457"/>
      <c r="L442" s="383"/>
      <c r="M442" s="409"/>
      <c r="N442" s="15"/>
    </row>
    <row r="443" spans="1:14" ht="110.25" customHeight="1" x14ac:dyDescent="0.25">
      <c r="A443" s="41"/>
      <c r="B443" s="78"/>
      <c r="C443" s="386" t="s">
        <v>492</v>
      </c>
      <c r="D443" s="387"/>
      <c r="E443" s="454"/>
      <c r="F443" s="457"/>
      <c r="G443" s="429"/>
      <c r="H443" s="430"/>
      <c r="I443" s="454"/>
      <c r="J443" s="455"/>
      <c r="K443" s="457"/>
      <c r="L443" s="383"/>
      <c r="M443" s="409"/>
      <c r="N443" s="15"/>
    </row>
    <row r="444" spans="1:14" ht="66" x14ac:dyDescent="0.25">
      <c r="A444" s="41"/>
      <c r="B444" s="6">
        <v>2018</v>
      </c>
      <c r="C444" s="333"/>
      <c r="D444" s="334"/>
      <c r="E444" s="344">
        <v>55</v>
      </c>
      <c r="F444" s="345"/>
      <c r="G444" s="429"/>
      <c r="H444" s="430"/>
      <c r="I444" s="344">
        <v>55</v>
      </c>
      <c r="J444" s="371"/>
      <c r="K444" s="345"/>
      <c r="L444" s="383"/>
      <c r="M444" s="409"/>
      <c r="N444" s="26" t="s">
        <v>493</v>
      </c>
    </row>
    <row r="445" spans="1:14" ht="15.75" customHeight="1" x14ac:dyDescent="0.25">
      <c r="A445" s="41"/>
      <c r="B445" s="6">
        <v>2019</v>
      </c>
      <c r="C445" s="333"/>
      <c r="D445" s="334"/>
      <c r="E445" s="344">
        <v>55</v>
      </c>
      <c r="F445" s="345"/>
      <c r="G445" s="429"/>
      <c r="H445" s="430"/>
      <c r="I445" s="344">
        <v>55</v>
      </c>
      <c r="J445" s="371"/>
      <c r="K445" s="345"/>
      <c r="L445" s="383"/>
      <c r="M445" s="409"/>
      <c r="N445" s="8"/>
    </row>
    <row r="446" spans="1:14" ht="15.75" customHeight="1" x14ac:dyDescent="0.25">
      <c r="A446" s="41"/>
      <c r="B446" s="6">
        <v>2020</v>
      </c>
      <c r="C446" s="333"/>
      <c r="D446" s="334"/>
      <c r="E446" s="344">
        <v>55</v>
      </c>
      <c r="F446" s="345"/>
      <c r="G446" s="429"/>
      <c r="H446" s="430"/>
      <c r="I446" s="344">
        <v>55</v>
      </c>
      <c r="J446" s="371"/>
      <c r="K446" s="345"/>
      <c r="L446" s="383"/>
      <c r="M446" s="409"/>
      <c r="N446" s="8"/>
    </row>
    <row r="447" spans="1:14" ht="15.75" customHeight="1" x14ac:dyDescent="0.25">
      <c r="A447" s="41"/>
      <c r="B447" s="6">
        <v>2021</v>
      </c>
      <c r="C447" s="333"/>
      <c r="D447" s="334"/>
      <c r="E447" s="344">
        <v>55</v>
      </c>
      <c r="F447" s="345"/>
      <c r="G447" s="429"/>
      <c r="H447" s="430"/>
      <c r="I447" s="344">
        <v>55</v>
      </c>
      <c r="J447" s="371"/>
      <c r="K447" s="345"/>
      <c r="L447" s="383"/>
      <c r="M447" s="409"/>
      <c r="N447" s="8"/>
    </row>
    <row r="448" spans="1:14" ht="15.75" customHeight="1" x14ac:dyDescent="0.25">
      <c r="A448" s="41"/>
      <c r="B448" s="6">
        <v>2022</v>
      </c>
      <c r="C448" s="333"/>
      <c r="D448" s="334"/>
      <c r="E448" s="344">
        <v>55</v>
      </c>
      <c r="F448" s="345"/>
      <c r="G448" s="429"/>
      <c r="H448" s="430"/>
      <c r="I448" s="344">
        <v>55</v>
      </c>
      <c r="J448" s="371"/>
      <c r="K448" s="345"/>
      <c r="L448" s="383"/>
      <c r="M448" s="409"/>
      <c r="N448" s="8"/>
    </row>
    <row r="449" spans="1:14" ht="15.75" x14ac:dyDescent="0.25">
      <c r="A449" s="41"/>
      <c r="B449" s="6"/>
      <c r="C449" s="333"/>
      <c r="D449" s="334"/>
      <c r="E449" s="333"/>
      <c r="F449" s="334"/>
      <c r="G449" s="429"/>
      <c r="H449" s="430"/>
      <c r="I449" s="333"/>
      <c r="J449" s="349"/>
      <c r="K449" s="334"/>
      <c r="L449" s="383"/>
      <c r="M449" s="409"/>
      <c r="N449" s="8"/>
    </row>
    <row r="450" spans="1:14" ht="16.5" thickBot="1" x14ac:dyDescent="0.3">
      <c r="A450" s="42"/>
      <c r="B450" s="74"/>
      <c r="C450" s="452"/>
      <c r="D450" s="453"/>
      <c r="E450" s="452"/>
      <c r="F450" s="453"/>
      <c r="G450" s="539"/>
      <c r="H450" s="541"/>
      <c r="I450" s="452"/>
      <c r="J450" s="548"/>
      <c r="K450" s="453"/>
      <c r="L450" s="384"/>
      <c r="M450" s="353"/>
      <c r="N450" s="24"/>
    </row>
    <row r="451" spans="1:14" ht="47.25" customHeight="1" x14ac:dyDescent="0.25">
      <c r="A451" s="44" t="s">
        <v>494</v>
      </c>
      <c r="B451" s="459">
        <v>2018</v>
      </c>
      <c r="C451" s="354" t="s">
        <v>178</v>
      </c>
      <c r="D451" s="355"/>
      <c r="E451" s="588">
        <v>250</v>
      </c>
      <c r="F451" s="589"/>
      <c r="G451" s="392"/>
      <c r="H451" s="393"/>
      <c r="I451" s="588">
        <v>250</v>
      </c>
      <c r="J451" s="594"/>
      <c r="K451" s="589"/>
      <c r="L451" s="382"/>
      <c r="M451" s="352"/>
      <c r="N451" s="379"/>
    </row>
    <row r="452" spans="1:14" ht="78.75" customHeight="1" x14ac:dyDescent="0.25">
      <c r="A452" s="44" t="s">
        <v>495</v>
      </c>
      <c r="B452" s="587"/>
      <c r="C452" s="386" t="s">
        <v>191</v>
      </c>
      <c r="D452" s="387"/>
      <c r="E452" s="590"/>
      <c r="F452" s="591"/>
      <c r="G452" s="429"/>
      <c r="H452" s="430"/>
      <c r="I452" s="590"/>
      <c r="J452" s="595"/>
      <c r="K452" s="591"/>
      <c r="L452" s="383"/>
      <c r="M452" s="409"/>
      <c r="N452" s="380"/>
    </row>
    <row r="453" spans="1:14" ht="409.5" x14ac:dyDescent="0.25">
      <c r="A453" s="44" t="s">
        <v>496</v>
      </c>
      <c r="B453" s="587"/>
      <c r="C453" s="333"/>
      <c r="D453" s="334"/>
      <c r="E453" s="590"/>
      <c r="F453" s="591"/>
      <c r="G453" s="429"/>
      <c r="H453" s="430"/>
      <c r="I453" s="590"/>
      <c r="J453" s="595"/>
      <c r="K453" s="591"/>
      <c r="L453" s="383"/>
      <c r="M453" s="409"/>
      <c r="N453" s="380"/>
    </row>
    <row r="454" spans="1:14" ht="268.5" thickBot="1" x14ac:dyDescent="0.3">
      <c r="A454" s="45" t="s">
        <v>497</v>
      </c>
      <c r="B454" s="460"/>
      <c r="C454" s="452"/>
      <c r="D454" s="453"/>
      <c r="E454" s="592"/>
      <c r="F454" s="593"/>
      <c r="G454" s="539"/>
      <c r="H454" s="541"/>
      <c r="I454" s="592"/>
      <c r="J454" s="596"/>
      <c r="K454" s="593"/>
      <c r="L454" s="384"/>
      <c r="M454" s="353"/>
      <c r="N454" s="381"/>
    </row>
    <row r="455" spans="1:14" ht="219.75" customHeight="1" x14ac:dyDescent="0.25">
      <c r="A455" s="441" t="s">
        <v>498</v>
      </c>
      <c r="B455" s="78"/>
      <c r="C455" s="354" t="s">
        <v>178</v>
      </c>
      <c r="D455" s="355"/>
      <c r="E455" s="436"/>
      <c r="F455" s="438"/>
      <c r="G455" s="392"/>
      <c r="H455" s="393"/>
      <c r="I455" s="436"/>
      <c r="J455" s="437"/>
      <c r="K455" s="438"/>
      <c r="L455" s="382"/>
      <c r="M455" s="23"/>
      <c r="N455" s="533" t="s">
        <v>500</v>
      </c>
    </row>
    <row r="456" spans="1:14" ht="110.25" customHeight="1" x14ac:dyDescent="0.25">
      <c r="A456" s="442"/>
      <c r="B456" s="78">
        <v>2018</v>
      </c>
      <c r="C456" s="386" t="s">
        <v>499</v>
      </c>
      <c r="D456" s="387"/>
      <c r="E456" s="454">
        <v>40</v>
      </c>
      <c r="F456" s="457"/>
      <c r="G456" s="429"/>
      <c r="H456" s="430"/>
      <c r="I456" s="454">
        <v>40</v>
      </c>
      <c r="J456" s="456"/>
      <c r="K456" s="457"/>
      <c r="L456" s="383"/>
      <c r="M456" s="6">
        <v>50</v>
      </c>
      <c r="N456" s="534"/>
    </row>
    <row r="457" spans="1:14" ht="15.75" customHeight="1" x14ac:dyDescent="0.25">
      <c r="A457" s="442"/>
      <c r="B457" s="78">
        <v>2019</v>
      </c>
      <c r="C457" s="333"/>
      <c r="D457" s="334"/>
      <c r="E457" s="454">
        <v>50</v>
      </c>
      <c r="F457" s="457"/>
      <c r="G457" s="429"/>
      <c r="H457" s="430"/>
      <c r="I457" s="454">
        <v>50</v>
      </c>
      <c r="J457" s="456"/>
      <c r="K457" s="457"/>
      <c r="L457" s="383"/>
      <c r="M457" s="6">
        <v>40</v>
      </c>
      <c r="N457" s="534"/>
    </row>
    <row r="458" spans="1:14" ht="15.75" customHeight="1" x14ac:dyDescent="0.25">
      <c r="A458" s="442"/>
      <c r="B458" s="78">
        <v>2020</v>
      </c>
      <c r="C458" s="333"/>
      <c r="D458" s="334"/>
      <c r="E458" s="454">
        <v>60</v>
      </c>
      <c r="F458" s="457"/>
      <c r="G458" s="429"/>
      <c r="H458" s="430"/>
      <c r="I458" s="454">
        <v>60</v>
      </c>
      <c r="J458" s="456"/>
      <c r="K458" s="457"/>
      <c r="L458" s="383"/>
      <c r="M458" s="6">
        <v>40</v>
      </c>
      <c r="N458" s="534"/>
    </row>
    <row r="459" spans="1:14" ht="15.75" customHeight="1" x14ac:dyDescent="0.25">
      <c r="A459" s="442"/>
      <c r="B459" s="78">
        <v>2021</v>
      </c>
      <c r="C459" s="333"/>
      <c r="D459" s="334"/>
      <c r="E459" s="454">
        <v>70</v>
      </c>
      <c r="F459" s="457"/>
      <c r="G459" s="429"/>
      <c r="H459" s="430"/>
      <c r="I459" s="454">
        <v>70</v>
      </c>
      <c r="J459" s="456"/>
      <c r="K459" s="457"/>
      <c r="L459" s="383"/>
      <c r="M459" s="6">
        <v>40</v>
      </c>
      <c r="N459" s="534"/>
    </row>
    <row r="460" spans="1:14" ht="16.5" thickBot="1" x14ac:dyDescent="0.3">
      <c r="A460" s="458"/>
      <c r="B460" s="79">
        <v>2022</v>
      </c>
      <c r="C460" s="452"/>
      <c r="D460" s="453"/>
      <c r="E460" s="445">
        <v>80</v>
      </c>
      <c r="F460" s="446"/>
      <c r="G460" s="539"/>
      <c r="H460" s="541"/>
      <c r="I460" s="445">
        <v>80</v>
      </c>
      <c r="J460" s="448"/>
      <c r="K460" s="446"/>
      <c r="L460" s="384"/>
      <c r="M460" s="10">
        <v>40</v>
      </c>
      <c r="N460" s="535"/>
    </row>
    <row r="461" spans="1:14" ht="235.5" customHeight="1" x14ac:dyDescent="0.25">
      <c r="A461" s="441" t="s">
        <v>501</v>
      </c>
      <c r="B461" s="6" t="s">
        <v>259</v>
      </c>
      <c r="C461" s="354" t="s">
        <v>353</v>
      </c>
      <c r="D461" s="355"/>
      <c r="E461" s="358">
        <v>80</v>
      </c>
      <c r="F461" s="338"/>
      <c r="G461" s="392"/>
      <c r="H461" s="393"/>
      <c r="I461" s="358">
        <v>80</v>
      </c>
      <c r="J461" s="337"/>
      <c r="K461" s="338"/>
      <c r="L461" s="352"/>
      <c r="M461" s="352"/>
      <c r="N461" s="413" t="s">
        <v>502</v>
      </c>
    </row>
    <row r="462" spans="1:14" ht="16.5" thickBot="1" x14ac:dyDescent="0.3">
      <c r="A462" s="458"/>
      <c r="B462" s="10">
        <v>2022</v>
      </c>
      <c r="C462" s="356"/>
      <c r="D462" s="357"/>
      <c r="E462" s="359"/>
      <c r="F462" s="360"/>
      <c r="G462" s="539"/>
      <c r="H462" s="541"/>
      <c r="I462" s="359"/>
      <c r="J462" s="372"/>
      <c r="K462" s="360"/>
      <c r="L462" s="353"/>
      <c r="M462" s="353"/>
      <c r="N462" s="414"/>
    </row>
    <row r="463" spans="1:14" ht="409.6" thickBot="1" x14ac:dyDescent="0.3">
      <c r="A463" s="43" t="s">
        <v>503</v>
      </c>
      <c r="B463" s="10" t="s">
        <v>159</v>
      </c>
      <c r="C463" s="410" t="s">
        <v>353</v>
      </c>
      <c r="D463" s="411"/>
      <c r="E463" s="373">
        <v>150</v>
      </c>
      <c r="F463" s="374"/>
      <c r="G463" s="550"/>
      <c r="H463" s="551"/>
      <c r="I463" s="373">
        <v>150</v>
      </c>
      <c r="J463" s="408"/>
      <c r="K463" s="374"/>
      <c r="L463" s="10"/>
      <c r="M463" s="10"/>
      <c r="N463" s="12" t="s">
        <v>504</v>
      </c>
    </row>
    <row r="464" spans="1:14" ht="16.5" thickBot="1" x14ac:dyDescent="0.3">
      <c r="A464" s="43"/>
      <c r="B464" s="10"/>
      <c r="C464" s="410"/>
      <c r="D464" s="411"/>
      <c r="E464" s="373"/>
      <c r="F464" s="374"/>
      <c r="G464" s="550"/>
      <c r="H464" s="551"/>
      <c r="I464" s="373"/>
      <c r="J464" s="408"/>
      <c r="K464" s="374"/>
      <c r="L464" s="11"/>
      <c r="M464" s="10"/>
      <c r="N464" s="14"/>
    </row>
    <row r="465" spans="1:14" ht="15.75" x14ac:dyDescent="0.25">
      <c r="A465" s="389"/>
      <c r="B465" s="390"/>
      <c r="C465" s="390"/>
      <c r="D465" s="390"/>
      <c r="E465" s="390"/>
      <c r="F465" s="390"/>
      <c r="G465" s="390"/>
      <c r="H465" s="390"/>
      <c r="I465" s="390"/>
      <c r="J465" s="390"/>
      <c r="K465" s="390"/>
      <c r="L465" s="390"/>
      <c r="M465" s="390"/>
      <c r="N465" s="391"/>
    </row>
    <row r="466" spans="1:14" ht="17.25" customHeight="1" x14ac:dyDescent="0.25">
      <c r="A466" s="365" t="s">
        <v>505</v>
      </c>
      <c r="B466" s="366"/>
      <c r="C466" s="366"/>
      <c r="D466" s="366"/>
      <c r="E466" s="366"/>
      <c r="F466" s="366"/>
      <c r="G466" s="366"/>
      <c r="H466" s="366"/>
      <c r="I466" s="366"/>
      <c r="J466" s="366"/>
      <c r="K466" s="366"/>
      <c r="L466" s="366"/>
      <c r="M466" s="366"/>
      <c r="N466" s="367"/>
    </row>
    <row r="467" spans="1:14" ht="16.5" thickBot="1" x14ac:dyDescent="0.3">
      <c r="A467" s="359"/>
      <c r="B467" s="372"/>
      <c r="C467" s="372"/>
      <c r="D467" s="372"/>
      <c r="E467" s="372"/>
      <c r="F467" s="372"/>
      <c r="G467" s="372"/>
      <c r="H467" s="372"/>
      <c r="I467" s="372"/>
      <c r="J467" s="372"/>
      <c r="K467" s="372"/>
      <c r="L467" s="372"/>
      <c r="M467" s="372"/>
      <c r="N467" s="360"/>
    </row>
    <row r="468" spans="1:14" ht="314.25" customHeight="1" x14ac:dyDescent="0.25">
      <c r="A468" s="350" t="s">
        <v>506</v>
      </c>
      <c r="B468" s="6"/>
      <c r="C468" s="560" t="s">
        <v>507</v>
      </c>
      <c r="D468" s="561"/>
      <c r="E468" s="392"/>
      <c r="F468" s="393"/>
      <c r="G468" s="358"/>
      <c r="H468" s="338"/>
      <c r="I468" s="392"/>
      <c r="J468" s="554"/>
      <c r="K468" s="393"/>
      <c r="L468" s="352"/>
      <c r="M468" s="352"/>
      <c r="N468" s="413" t="s">
        <v>508</v>
      </c>
    </row>
    <row r="469" spans="1:14" ht="15.75" customHeight="1" x14ac:dyDescent="0.25">
      <c r="A469" s="370"/>
      <c r="B469" s="6">
        <v>2018</v>
      </c>
      <c r="C469" s="579"/>
      <c r="D469" s="580"/>
      <c r="E469" s="344">
        <v>70</v>
      </c>
      <c r="F469" s="345"/>
      <c r="G469" s="344"/>
      <c r="H469" s="345"/>
      <c r="I469" s="344">
        <v>70</v>
      </c>
      <c r="J469" s="378"/>
      <c r="K469" s="345"/>
      <c r="L469" s="409"/>
      <c r="M469" s="409"/>
      <c r="N469" s="418"/>
    </row>
    <row r="470" spans="1:14" ht="15.75" customHeight="1" x14ac:dyDescent="0.25">
      <c r="A470" s="370"/>
      <c r="B470" s="6">
        <v>2019</v>
      </c>
      <c r="C470" s="579"/>
      <c r="D470" s="580"/>
      <c r="E470" s="344">
        <v>70</v>
      </c>
      <c r="F470" s="345"/>
      <c r="G470" s="344"/>
      <c r="H470" s="345"/>
      <c r="I470" s="344">
        <v>70</v>
      </c>
      <c r="J470" s="378"/>
      <c r="K470" s="345"/>
      <c r="L470" s="409"/>
      <c r="M470" s="409"/>
      <c r="N470" s="418"/>
    </row>
    <row r="471" spans="1:14" ht="15.75" customHeight="1" x14ac:dyDescent="0.25">
      <c r="A471" s="370"/>
      <c r="B471" s="6">
        <v>2020</v>
      </c>
      <c r="C471" s="579"/>
      <c r="D471" s="580"/>
      <c r="E471" s="344">
        <v>70</v>
      </c>
      <c r="F471" s="345"/>
      <c r="G471" s="344"/>
      <c r="H471" s="345"/>
      <c r="I471" s="344">
        <v>70</v>
      </c>
      <c r="J471" s="378"/>
      <c r="K471" s="345"/>
      <c r="L471" s="409"/>
      <c r="M471" s="409"/>
      <c r="N471" s="418"/>
    </row>
    <row r="472" spans="1:14" ht="15.75" customHeight="1" x14ac:dyDescent="0.25">
      <c r="A472" s="370"/>
      <c r="B472" s="6">
        <v>2021</v>
      </c>
      <c r="C472" s="579"/>
      <c r="D472" s="580"/>
      <c r="E472" s="344">
        <v>70</v>
      </c>
      <c r="F472" s="345"/>
      <c r="G472" s="344"/>
      <c r="H472" s="345"/>
      <c r="I472" s="344">
        <v>70</v>
      </c>
      <c r="J472" s="378"/>
      <c r="K472" s="345"/>
      <c r="L472" s="409"/>
      <c r="M472" s="409"/>
      <c r="N472" s="418"/>
    </row>
    <row r="473" spans="1:14" ht="16.5" thickBot="1" x14ac:dyDescent="0.3">
      <c r="A473" s="351"/>
      <c r="B473" s="10">
        <v>2022</v>
      </c>
      <c r="C473" s="562"/>
      <c r="D473" s="563"/>
      <c r="E473" s="359">
        <v>70</v>
      </c>
      <c r="F473" s="360"/>
      <c r="G473" s="359"/>
      <c r="H473" s="360"/>
      <c r="I473" s="359">
        <v>70</v>
      </c>
      <c r="J473" s="372"/>
      <c r="K473" s="360"/>
      <c r="L473" s="353"/>
      <c r="M473" s="353"/>
      <c r="N473" s="414"/>
    </row>
    <row r="474" spans="1:14" ht="156.75" customHeight="1" x14ac:dyDescent="0.25">
      <c r="A474" s="350" t="s">
        <v>509</v>
      </c>
      <c r="B474" s="6"/>
      <c r="C474" s="354" t="s">
        <v>510</v>
      </c>
      <c r="D474" s="355"/>
      <c r="E474" s="392"/>
      <c r="F474" s="393"/>
      <c r="G474" s="392"/>
      <c r="H474" s="393"/>
      <c r="I474" s="392"/>
      <c r="J474" s="554"/>
      <c r="K474" s="393"/>
      <c r="L474" s="352"/>
      <c r="M474" s="352"/>
      <c r="N474" s="379" t="s">
        <v>511</v>
      </c>
    </row>
    <row r="475" spans="1:14" ht="15.75" customHeight="1" x14ac:dyDescent="0.25">
      <c r="A475" s="370"/>
      <c r="B475" s="6">
        <v>2018</v>
      </c>
      <c r="C475" s="386"/>
      <c r="D475" s="387"/>
      <c r="E475" s="344">
        <v>50</v>
      </c>
      <c r="F475" s="345"/>
      <c r="G475" s="429"/>
      <c r="H475" s="430"/>
      <c r="I475" s="344">
        <v>50</v>
      </c>
      <c r="J475" s="378"/>
      <c r="K475" s="345"/>
      <c r="L475" s="409"/>
      <c r="M475" s="409"/>
      <c r="N475" s="380"/>
    </row>
    <row r="476" spans="1:14" ht="15.75" customHeight="1" x14ac:dyDescent="0.25">
      <c r="A476" s="370"/>
      <c r="B476" s="6">
        <v>2019</v>
      </c>
      <c r="C476" s="386"/>
      <c r="D476" s="387"/>
      <c r="E476" s="344">
        <v>50</v>
      </c>
      <c r="F476" s="345"/>
      <c r="G476" s="429"/>
      <c r="H476" s="430"/>
      <c r="I476" s="344">
        <v>50</v>
      </c>
      <c r="J476" s="378"/>
      <c r="K476" s="345"/>
      <c r="L476" s="409"/>
      <c r="M476" s="409"/>
      <c r="N476" s="380"/>
    </row>
    <row r="477" spans="1:14" ht="15.75" customHeight="1" x14ac:dyDescent="0.25">
      <c r="A477" s="370"/>
      <c r="B477" s="6">
        <v>2020</v>
      </c>
      <c r="C477" s="386"/>
      <c r="D477" s="387"/>
      <c r="E477" s="344">
        <v>50</v>
      </c>
      <c r="F477" s="345"/>
      <c r="G477" s="429"/>
      <c r="H477" s="430"/>
      <c r="I477" s="344">
        <v>50</v>
      </c>
      <c r="J477" s="378"/>
      <c r="K477" s="345"/>
      <c r="L477" s="409"/>
      <c r="M477" s="409"/>
      <c r="N477" s="380"/>
    </row>
    <row r="478" spans="1:14" ht="15.75" customHeight="1" x14ac:dyDescent="0.25">
      <c r="A478" s="370"/>
      <c r="B478" s="6">
        <v>2021</v>
      </c>
      <c r="C478" s="386"/>
      <c r="D478" s="387"/>
      <c r="E478" s="344">
        <v>50</v>
      </c>
      <c r="F478" s="345"/>
      <c r="G478" s="429"/>
      <c r="H478" s="430"/>
      <c r="I478" s="344">
        <v>50</v>
      </c>
      <c r="J478" s="378"/>
      <c r="K478" s="345"/>
      <c r="L478" s="409"/>
      <c r="M478" s="409"/>
      <c r="N478" s="380"/>
    </row>
    <row r="479" spans="1:14" ht="16.5" thickBot="1" x14ac:dyDescent="0.3">
      <c r="A479" s="351"/>
      <c r="B479" s="6">
        <v>2022</v>
      </c>
      <c r="C479" s="386"/>
      <c r="D479" s="387"/>
      <c r="E479" s="344">
        <v>50</v>
      </c>
      <c r="F479" s="345"/>
      <c r="G479" s="539"/>
      <c r="H479" s="541"/>
      <c r="I479" s="344">
        <v>50</v>
      </c>
      <c r="J479" s="371"/>
      <c r="K479" s="345"/>
      <c r="L479" s="353"/>
      <c r="M479" s="353"/>
      <c r="N479" s="381"/>
    </row>
    <row r="480" spans="1:14" ht="50.25" customHeight="1" x14ac:dyDescent="0.25">
      <c r="A480" s="599" t="s">
        <v>512</v>
      </c>
      <c r="B480" s="56"/>
      <c r="C480" s="335" t="s">
        <v>507</v>
      </c>
      <c r="D480" s="335"/>
      <c r="E480" s="335"/>
      <c r="F480" s="335"/>
      <c r="G480" s="554"/>
      <c r="H480" s="597"/>
      <c r="I480" s="335">
        <v>50</v>
      </c>
      <c r="J480" s="335"/>
      <c r="K480" s="335"/>
      <c r="L480" s="106"/>
      <c r="M480" s="27"/>
      <c r="N480" s="602" t="s">
        <v>513</v>
      </c>
    </row>
    <row r="481" spans="1:14" ht="15.75" customHeight="1" x14ac:dyDescent="0.25">
      <c r="A481" s="600"/>
      <c r="B481" s="56">
        <v>2018</v>
      </c>
      <c r="C481" s="335"/>
      <c r="D481" s="335"/>
      <c r="E481" s="335">
        <v>50</v>
      </c>
      <c r="F481" s="335"/>
      <c r="G481" s="394"/>
      <c r="H481" s="598"/>
      <c r="I481" s="335">
        <v>50</v>
      </c>
      <c r="J481" s="335"/>
      <c r="K481" s="335"/>
      <c r="L481" s="30"/>
      <c r="M481" s="28"/>
      <c r="N481" s="369"/>
    </row>
    <row r="482" spans="1:14" ht="15.75" customHeight="1" x14ac:dyDescent="0.25">
      <c r="A482" s="600"/>
      <c r="B482" s="56">
        <v>2019</v>
      </c>
      <c r="C482" s="335"/>
      <c r="D482" s="335"/>
      <c r="E482" s="335">
        <v>50</v>
      </c>
      <c r="F482" s="335"/>
      <c r="G482" s="394"/>
      <c r="H482" s="598"/>
      <c r="I482" s="335">
        <v>50</v>
      </c>
      <c r="J482" s="335"/>
      <c r="K482" s="335"/>
      <c r="L482" s="30"/>
      <c r="M482" s="28"/>
      <c r="N482" s="369"/>
    </row>
    <row r="483" spans="1:14" ht="15.75" customHeight="1" x14ac:dyDescent="0.25">
      <c r="A483" s="600"/>
      <c r="B483" s="56">
        <v>2020</v>
      </c>
      <c r="C483" s="335"/>
      <c r="D483" s="335"/>
      <c r="E483" s="335">
        <v>50</v>
      </c>
      <c r="F483" s="335"/>
      <c r="G483" s="394"/>
      <c r="H483" s="598"/>
      <c r="I483" s="335">
        <v>50</v>
      </c>
      <c r="J483" s="335"/>
      <c r="K483" s="335"/>
      <c r="L483" s="30"/>
      <c r="M483" s="28"/>
      <c r="N483" s="369"/>
    </row>
    <row r="484" spans="1:14" ht="15.75" customHeight="1" x14ac:dyDescent="0.25">
      <c r="A484" s="600"/>
      <c r="B484" s="56">
        <v>2021</v>
      </c>
      <c r="C484" s="335"/>
      <c r="D484" s="335"/>
      <c r="E484" s="335">
        <v>50</v>
      </c>
      <c r="F484" s="335"/>
      <c r="G484" s="394"/>
      <c r="H484" s="598"/>
      <c r="I484" s="335">
        <v>50</v>
      </c>
      <c r="J484" s="335"/>
      <c r="K484" s="335"/>
      <c r="L484" s="30"/>
      <c r="M484" s="28"/>
      <c r="N484" s="369"/>
    </row>
    <row r="485" spans="1:14" ht="16.5" thickBot="1" x14ac:dyDescent="0.3">
      <c r="A485" s="601"/>
      <c r="B485" s="56">
        <v>2022</v>
      </c>
      <c r="C485" s="335"/>
      <c r="D485" s="335"/>
      <c r="E485" s="335">
        <v>50</v>
      </c>
      <c r="F485" s="335"/>
      <c r="G485" s="394"/>
      <c r="H485" s="598"/>
      <c r="I485" s="512">
        <v>50</v>
      </c>
      <c r="J485" s="512"/>
      <c r="K485" s="512"/>
      <c r="L485" s="107"/>
      <c r="M485" s="29"/>
      <c r="N485" s="603"/>
    </row>
    <row r="486" spans="1:14" ht="2.25" customHeight="1" x14ac:dyDescent="0.25">
      <c r="A486" s="48" t="s">
        <v>514</v>
      </c>
      <c r="B486" s="115"/>
      <c r="C486" s="340" t="s">
        <v>524</v>
      </c>
      <c r="D486" s="340"/>
      <c r="E486" s="340"/>
      <c r="F486" s="340"/>
      <c r="G486" s="335"/>
      <c r="H486" s="335"/>
      <c r="I486" s="385"/>
      <c r="J486" s="385"/>
      <c r="K486" s="385"/>
      <c r="L486" s="108"/>
      <c r="M486" s="31"/>
      <c r="N486" s="368" t="s">
        <v>525</v>
      </c>
    </row>
    <row r="487" spans="1:14" ht="15.75" hidden="1" x14ac:dyDescent="0.25">
      <c r="A487" s="48"/>
      <c r="B487" s="116"/>
      <c r="C487" s="371"/>
      <c r="D487" s="371"/>
      <c r="E487" s="335"/>
      <c r="F487" s="341"/>
      <c r="G487" s="335"/>
      <c r="H487" s="335"/>
      <c r="I487" s="385"/>
      <c r="J487" s="385"/>
      <c r="K487" s="385"/>
      <c r="L487" s="30"/>
      <c r="M487" s="28"/>
      <c r="N487" s="369"/>
    </row>
    <row r="488" spans="1:14" ht="283.5" x14ac:dyDescent="0.25">
      <c r="A488" s="48" t="s">
        <v>515</v>
      </c>
      <c r="B488" s="116">
        <v>2018</v>
      </c>
      <c r="C488" s="371"/>
      <c r="D488" s="371"/>
      <c r="E488" s="335">
        <v>140</v>
      </c>
      <c r="F488" s="341"/>
      <c r="G488" s="335"/>
      <c r="H488" s="335"/>
      <c r="I488" s="335">
        <v>140</v>
      </c>
      <c r="J488" s="335"/>
      <c r="K488" s="335"/>
      <c r="L488" s="30"/>
      <c r="M488" s="28"/>
      <c r="N488" s="369"/>
    </row>
    <row r="489" spans="1:14" ht="267.75" x14ac:dyDescent="0.25">
      <c r="A489" s="48" t="s">
        <v>516</v>
      </c>
      <c r="B489" s="116">
        <v>2018</v>
      </c>
      <c r="C489" s="371"/>
      <c r="D489" s="371"/>
      <c r="E489" s="335">
        <v>140</v>
      </c>
      <c r="F489" s="341"/>
      <c r="G489" s="335"/>
      <c r="H489" s="335"/>
      <c r="I489" s="335">
        <v>140</v>
      </c>
      <c r="J489" s="335"/>
      <c r="K489" s="335"/>
      <c r="L489" s="30"/>
      <c r="M489" s="28"/>
      <c r="N489" s="369"/>
    </row>
    <row r="490" spans="1:14" ht="283.5" x14ac:dyDescent="0.25">
      <c r="A490" s="48" t="s">
        <v>517</v>
      </c>
      <c r="B490" s="116">
        <v>2018</v>
      </c>
      <c r="C490" s="371"/>
      <c r="D490" s="371"/>
      <c r="E490" s="335">
        <v>140</v>
      </c>
      <c r="F490" s="341"/>
      <c r="G490" s="335"/>
      <c r="H490" s="335"/>
      <c r="I490" s="335">
        <v>140</v>
      </c>
      <c r="J490" s="335"/>
      <c r="K490" s="335"/>
      <c r="L490" s="30"/>
      <c r="M490" s="28"/>
      <c r="N490" s="369"/>
    </row>
    <row r="491" spans="1:14" ht="378" x14ac:dyDescent="0.25">
      <c r="A491" s="48" t="s">
        <v>518</v>
      </c>
      <c r="B491" s="116">
        <v>2018</v>
      </c>
      <c r="C491" s="371"/>
      <c r="D491" s="371"/>
      <c r="E491" s="335">
        <v>140</v>
      </c>
      <c r="F491" s="341"/>
      <c r="G491" s="335"/>
      <c r="H491" s="335"/>
      <c r="I491" s="335">
        <v>140</v>
      </c>
      <c r="J491" s="335"/>
      <c r="K491" s="335"/>
      <c r="L491" s="30"/>
      <c r="M491" s="28"/>
      <c r="N491" s="369"/>
    </row>
    <row r="492" spans="1:14" ht="299.25" x14ac:dyDescent="0.25">
      <c r="A492" s="48" t="s">
        <v>519</v>
      </c>
      <c r="B492" s="116">
        <v>2018</v>
      </c>
      <c r="C492" s="371"/>
      <c r="D492" s="371"/>
      <c r="E492" s="335">
        <v>140</v>
      </c>
      <c r="F492" s="341"/>
      <c r="G492" s="335"/>
      <c r="H492" s="335"/>
      <c r="I492" s="335">
        <v>140</v>
      </c>
      <c r="J492" s="335"/>
      <c r="K492" s="335"/>
      <c r="L492" s="30"/>
      <c r="M492" s="28"/>
      <c r="N492" s="369"/>
    </row>
    <row r="493" spans="1:14" ht="283.5" x14ac:dyDescent="0.25">
      <c r="A493" s="48" t="s">
        <v>520</v>
      </c>
      <c r="B493" s="116">
        <v>2018</v>
      </c>
      <c r="C493" s="371"/>
      <c r="D493" s="371"/>
      <c r="E493" s="335">
        <v>140</v>
      </c>
      <c r="F493" s="341"/>
      <c r="G493" s="335"/>
      <c r="H493" s="335"/>
      <c r="I493" s="335">
        <v>140</v>
      </c>
      <c r="J493" s="335"/>
      <c r="K493" s="335"/>
      <c r="L493" s="30"/>
      <c r="M493" s="28"/>
      <c r="N493" s="369"/>
    </row>
    <row r="494" spans="1:14" ht="283.5" x14ac:dyDescent="0.25">
      <c r="A494" s="48" t="s">
        <v>521</v>
      </c>
      <c r="B494" s="116">
        <v>2019</v>
      </c>
      <c r="C494" s="371"/>
      <c r="D494" s="371"/>
      <c r="E494" s="335">
        <v>140</v>
      </c>
      <c r="F494" s="341"/>
      <c r="G494" s="335"/>
      <c r="H494" s="335"/>
      <c r="I494" s="335">
        <v>140</v>
      </c>
      <c r="J494" s="335"/>
      <c r="K494" s="335"/>
      <c r="L494" s="30"/>
      <c r="M494" s="28"/>
      <c r="N494" s="369"/>
    </row>
    <row r="495" spans="1:14" ht="283.5" x14ac:dyDescent="0.25">
      <c r="A495" s="48" t="s">
        <v>522</v>
      </c>
      <c r="B495" s="116">
        <v>2019</v>
      </c>
      <c r="C495" s="371"/>
      <c r="D495" s="371"/>
      <c r="E495" s="335">
        <v>140</v>
      </c>
      <c r="F495" s="341"/>
      <c r="G495" s="335"/>
      <c r="H495" s="335"/>
      <c r="I495" s="335">
        <v>140</v>
      </c>
      <c r="J495" s="335"/>
      <c r="K495" s="335"/>
      <c r="L495" s="30"/>
      <c r="M495" s="28"/>
      <c r="N495" s="369"/>
    </row>
    <row r="496" spans="1:14" ht="315.75" thickBot="1" x14ac:dyDescent="0.3">
      <c r="A496" s="48" t="s">
        <v>523</v>
      </c>
      <c r="B496" s="117">
        <v>2020</v>
      </c>
      <c r="C496" s="617"/>
      <c r="D496" s="617"/>
      <c r="E496" s="335">
        <v>140</v>
      </c>
      <c r="F496" s="341"/>
      <c r="G496" s="335"/>
      <c r="H496" s="335"/>
      <c r="I496" s="335">
        <v>140</v>
      </c>
      <c r="J496" s="335"/>
      <c r="K496" s="335"/>
      <c r="L496" s="30"/>
      <c r="M496" s="28"/>
      <c r="N496" s="369"/>
    </row>
    <row r="497" spans="1:14" ht="15.75" x14ac:dyDescent="0.25">
      <c r="A497" s="361"/>
      <c r="B497" s="362"/>
      <c r="C497" s="362"/>
      <c r="D497" s="362"/>
      <c r="E497" s="363"/>
      <c r="F497" s="363"/>
      <c r="G497" s="363"/>
      <c r="H497" s="363"/>
      <c r="I497" s="363"/>
      <c r="J497" s="363"/>
      <c r="K497" s="363"/>
      <c r="L497" s="362"/>
      <c r="M497" s="362"/>
      <c r="N497" s="364"/>
    </row>
    <row r="498" spans="1:14" ht="17.25" customHeight="1" x14ac:dyDescent="0.25">
      <c r="A498" s="365" t="s">
        <v>526</v>
      </c>
      <c r="B498" s="366"/>
      <c r="C498" s="366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7"/>
    </row>
    <row r="499" spans="1:14" ht="16.5" thickBot="1" x14ac:dyDescent="0.3">
      <c r="A499" s="375"/>
      <c r="B499" s="376"/>
      <c r="C499" s="376"/>
      <c r="D499" s="376"/>
      <c r="E499" s="376"/>
      <c r="F499" s="376"/>
      <c r="G499" s="363"/>
      <c r="H499" s="363"/>
      <c r="I499" s="363"/>
      <c r="J499" s="363"/>
      <c r="K499" s="363"/>
      <c r="L499" s="376"/>
      <c r="M499" s="376"/>
      <c r="N499" s="377"/>
    </row>
    <row r="500" spans="1:14" ht="173.25" customHeight="1" x14ac:dyDescent="0.25">
      <c r="A500" s="350" t="s">
        <v>45</v>
      </c>
      <c r="B500" s="352" t="s">
        <v>159</v>
      </c>
      <c r="C500" s="354" t="s">
        <v>160</v>
      </c>
      <c r="D500" s="355"/>
      <c r="E500" s="358">
        <v>120</v>
      </c>
      <c r="F500" s="337"/>
      <c r="G500" s="335"/>
      <c r="H500" s="335"/>
      <c r="I500" s="335">
        <v>120</v>
      </c>
      <c r="J500" s="335"/>
      <c r="K500" s="335"/>
      <c r="L500" s="393"/>
      <c r="M500" s="382"/>
      <c r="N500" s="379"/>
    </row>
    <row r="501" spans="1:14" ht="15.75" customHeight="1" thickBot="1" x14ac:dyDescent="0.3">
      <c r="A501" s="351"/>
      <c r="B501" s="353"/>
      <c r="C501" s="356"/>
      <c r="D501" s="357"/>
      <c r="E501" s="359"/>
      <c r="F501" s="372"/>
      <c r="G501" s="335"/>
      <c r="H501" s="335"/>
      <c r="I501" s="335"/>
      <c r="J501" s="335"/>
      <c r="K501" s="335"/>
      <c r="L501" s="541"/>
      <c r="M501" s="384"/>
      <c r="N501" s="381"/>
    </row>
    <row r="502" spans="1:14" ht="75.75" customHeight="1" thickBot="1" x14ac:dyDescent="0.3">
      <c r="A502" s="43" t="s">
        <v>527</v>
      </c>
      <c r="B502" s="9" t="s">
        <v>130</v>
      </c>
      <c r="C502" s="373" t="s">
        <v>169</v>
      </c>
      <c r="D502" s="374"/>
      <c r="E502" s="373">
        <v>300</v>
      </c>
      <c r="F502" s="408"/>
      <c r="G502" s="335"/>
      <c r="H502" s="335"/>
      <c r="I502" s="604">
        <v>300</v>
      </c>
      <c r="J502" s="604"/>
      <c r="K502" s="605"/>
      <c r="L502" s="10"/>
      <c r="M502" s="10"/>
      <c r="N502" s="12"/>
    </row>
    <row r="503" spans="1:14" ht="63" customHeight="1" thickBot="1" x14ac:dyDescent="0.3">
      <c r="A503" s="43" t="s">
        <v>528</v>
      </c>
      <c r="B503" s="9" t="s">
        <v>130</v>
      </c>
      <c r="C503" s="373" t="s">
        <v>169</v>
      </c>
      <c r="D503" s="374"/>
      <c r="E503" s="373">
        <v>300</v>
      </c>
      <c r="F503" s="408"/>
      <c r="G503" s="335"/>
      <c r="H503" s="335"/>
      <c r="I503" s="336">
        <v>300</v>
      </c>
      <c r="J503" s="337"/>
      <c r="K503" s="338"/>
      <c r="L503" s="11"/>
      <c r="M503" s="11"/>
      <c r="N503" s="12"/>
    </row>
    <row r="504" spans="1:14" ht="64.5" customHeight="1" thickBot="1" x14ac:dyDescent="0.3">
      <c r="A504" s="43" t="s">
        <v>529</v>
      </c>
      <c r="B504" s="9" t="s">
        <v>249</v>
      </c>
      <c r="C504" s="373" t="s">
        <v>169</v>
      </c>
      <c r="D504" s="374"/>
      <c r="E504" s="358">
        <v>90</v>
      </c>
      <c r="F504" s="338"/>
      <c r="G504" s="339"/>
      <c r="H504" s="340"/>
      <c r="I504" s="341">
        <v>90</v>
      </c>
      <c r="J504" s="342"/>
      <c r="K504" s="343"/>
      <c r="L504" s="10"/>
      <c r="M504" s="10"/>
      <c r="N504" s="12"/>
    </row>
    <row r="505" spans="1:14" ht="141" customHeight="1" x14ac:dyDescent="0.25">
      <c r="A505" s="350" t="s">
        <v>530</v>
      </c>
      <c r="B505" s="6">
        <v>2018</v>
      </c>
      <c r="C505" s="358" t="s">
        <v>169</v>
      </c>
      <c r="D505" s="337"/>
      <c r="E505" s="335">
        <v>50</v>
      </c>
      <c r="F505" s="335"/>
      <c r="G505" s="335"/>
      <c r="H505" s="335"/>
      <c r="I505" s="335">
        <v>50</v>
      </c>
      <c r="J505" s="335"/>
      <c r="K505" s="335"/>
      <c r="L505" s="338"/>
      <c r="M505" s="352"/>
      <c r="N505" s="413"/>
    </row>
    <row r="506" spans="1:14" ht="15.75" customHeight="1" x14ac:dyDescent="0.25">
      <c r="A506" s="370"/>
      <c r="B506" s="6">
        <v>2019</v>
      </c>
      <c r="C506" s="344"/>
      <c r="D506" s="371"/>
      <c r="E506" s="335">
        <v>50</v>
      </c>
      <c r="F506" s="335"/>
      <c r="G506" s="335"/>
      <c r="H506" s="335"/>
      <c r="I506" s="335">
        <v>50</v>
      </c>
      <c r="J506" s="335"/>
      <c r="K506" s="335"/>
      <c r="L506" s="345"/>
      <c r="M506" s="409"/>
      <c r="N506" s="418"/>
    </row>
    <row r="507" spans="1:14" ht="15.75" customHeight="1" x14ac:dyDescent="0.25">
      <c r="A507" s="370"/>
      <c r="B507" s="6">
        <v>2020</v>
      </c>
      <c r="C507" s="344"/>
      <c r="D507" s="371"/>
      <c r="E507" s="335">
        <v>50</v>
      </c>
      <c r="F507" s="335"/>
      <c r="G507" s="335"/>
      <c r="H507" s="335"/>
      <c r="I507" s="335">
        <v>50</v>
      </c>
      <c r="J507" s="335"/>
      <c r="K507" s="335"/>
      <c r="L507" s="345"/>
      <c r="M507" s="409"/>
      <c r="N507" s="418"/>
    </row>
    <row r="508" spans="1:14" ht="15.75" customHeight="1" x14ac:dyDescent="0.25">
      <c r="A508" s="370"/>
      <c r="B508" s="6">
        <v>2021</v>
      </c>
      <c r="C508" s="344"/>
      <c r="D508" s="371"/>
      <c r="E508" s="335">
        <v>50</v>
      </c>
      <c r="F508" s="335"/>
      <c r="G508" s="335"/>
      <c r="H508" s="335"/>
      <c r="I508" s="335">
        <v>50</v>
      </c>
      <c r="J508" s="335"/>
      <c r="K508" s="335"/>
      <c r="L508" s="345"/>
      <c r="M508" s="409"/>
      <c r="N508" s="418"/>
    </row>
    <row r="509" spans="1:14" ht="16.5" thickBot="1" x14ac:dyDescent="0.3">
      <c r="A509" s="351"/>
      <c r="B509" s="10">
        <v>2022</v>
      </c>
      <c r="C509" s="359"/>
      <c r="D509" s="372"/>
      <c r="E509" s="335">
        <v>50</v>
      </c>
      <c r="F509" s="335"/>
      <c r="G509" s="335"/>
      <c r="H509" s="335"/>
      <c r="I509" s="335">
        <v>50</v>
      </c>
      <c r="J509" s="335"/>
      <c r="K509" s="335"/>
      <c r="L509" s="360"/>
      <c r="M509" s="353"/>
      <c r="N509" s="414"/>
    </row>
    <row r="510" spans="1:14" ht="409.5" x14ac:dyDescent="0.25">
      <c r="A510" s="39" t="s">
        <v>531</v>
      </c>
      <c r="B510" s="6"/>
      <c r="C510" s="358" t="s">
        <v>169</v>
      </c>
      <c r="D510" s="337"/>
      <c r="E510" s="335"/>
      <c r="F510" s="335"/>
      <c r="G510" s="335"/>
      <c r="H510" s="335"/>
      <c r="I510" s="335"/>
      <c r="J510" s="335"/>
      <c r="K510" s="335"/>
      <c r="L510" s="338"/>
      <c r="M510" s="352"/>
      <c r="N510" s="413"/>
    </row>
    <row r="511" spans="1:14" ht="409.5" x14ac:dyDescent="0.25">
      <c r="A511" s="39" t="s">
        <v>532</v>
      </c>
      <c r="B511" s="6" t="s">
        <v>46</v>
      </c>
      <c r="C511" s="344"/>
      <c r="D511" s="371"/>
      <c r="E511" s="335">
        <v>150</v>
      </c>
      <c r="F511" s="335"/>
      <c r="G511" s="335"/>
      <c r="H511" s="335"/>
      <c r="I511" s="335"/>
      <c r="J511" s="335"/>
      <c r="K511" s="335"/>
      <c r="L511" s="345"/>
      <c r="M511" s="409"/>
      <c r="N511" s="418"/>
    </row>
    <row r="512" spans="1:14" ht="409.5" x14ac:dyDescent="0.25">
      <c r="A512" s="39" t="s">
        <v>533</v>
      </c>
      <c r="B512" s="6" t="s">
        <v>159</v>
      </c>
      <c r="C512" s="344"/>
      <c r="D512" s="371"/>
      <c r="E512" s="335">
        <v>100</v>
      </c>
      <c r="F512" s="335"/>
      <c r="G512" s="335"/>
      <c r="H512" s="335"/>
      <c r="I512" s="335">
        <v>150</v>
      </c>
      <c r="J512" s="335"/>
      <c r="K512" s="335"/>
      <c r="L512" s="345"/>
      <c r="M512" s="409"/>
      <c r="N512" s="418"/>
    </row>
    <row r="513" spans="1:14" ht="409.6" thickBot="1" x14ac:dyDescent="0.3">
      <c r="A513" s="39" t="s">
        <v>534</v>
      </c>
      <c r="B513" s="6" t="s">
        <v>159</v>
      </c>
      <c r="C513" s="344"/>
      <c r="D513" s="371"/>
      <c r="E513" s="335">
        <v>50</v>
      </c>
      <c r="F513" s="335"/>
      <c r="G513" s="335"/>
      <c r="H513" s="335"/>
      <c r="I513" s="341"/>
      <c r="J513" s="342"/>
      <c r="K513" s="343"/>
      <c r="L513" s="345"/>
      <c r="M513" s="409"/>
      <c r="N513" s="418"/>
    </row>
    <row r="514" spans="1:14" ht="409.6" thickBot="1" x14ac:dyDescent="0.3">
      <c r="A514" s="39" t="s">
        <v>536</v>
      </c>
      <c r="B514" s="6"/>
      <c r="C514" s="354" t="s">
        <v>414</v>
      </c>
      <c r="D514" s="355"/>
      <c r="E514" s="344"/>
      <c r="F514" s="345"/>
      <c r="G514" s="344"/>
      <c r="H514" s="371"/>
      <c r="I514" s="335"/>
      <c r="J514" s="335"/>
      <c r="K514" s="335"/>
      <c r="L514" s="338"/>
      <c r="M514" s="352"/>
      <c r="N514" s="413" t="s">
        <v>542</v>
      </c>
    </row>
    <row r="515" spans="1:14" ht="409.6" thickBot="1" x14ac:dyDescent="0.3">
      <c r="A515" s="39" t="s">
        <v>537</v>
      </c>
      <c r="B515" s="6"/>
      <c r="C515" s="386" t="s">
        <v>423</v>
      </c>
      <c r="D515" s="387"/>
      <c r="E515" s="344"/>
      <c r="F515" s="345"/>
      <c r="G515" s="358"/>
      <c r="H515" s="337"/>
      <c r="I515" s="335"/>
      <c r="J515" s="335"/>
      <c r="K515" s="335"/>
      <c r="L515" s="345"/>
      <c r="M515" s="409"/>
      <c r="N515" s="418"/>
    </row>
    <row r="516" spans="1:14" ht="409.6" thickBot="1" x14ac:dyDescent="0.3">
      <c r="A516" s="39" t="s">
        <v>538</v>
      </c>
      <c r="B516" s="6"/>
      <c r="C516" s="333"/>
      <c r="D516" s="334"/>
      <c r="E516" s="344"/>
      <c r="F516" s="345"/>
      <c r="G516" s="358"/>
      <c r="H516" s="337"/>
      <c r="I516" s="335"/>
      <c r="J516" s="335"/>
      <c r="K516" s="335"/>
      <c r="L516" s="345"/>
      <c r="M516" s="409"/>
      <c r="N516" s="418"/>
    </row>
    <row r="517" spans="1:14" ht="409.6" thickBot="1" x14ac:dyDescent="0.3">
      <c r="A517" s="39" t="s">
        <v>539</v>
      </c>
      <c r="B517" s="6" t="s">
        <v>535</v>
      </c>
      <c r="C517" s="333"/>
      <c r="D517" s="334"/>
      <c r="E517" s="344"/>
      <c r="F517" s="345"/>
      <c r="G517" s="358"/>
      <c r="H517" s="337"/>
      <c r="I517" s="335"/>
      <c r="J517" s="335"/>
      <c r="K517" s="335"/>
      <c r="L517" s="345"/>
      <c r="M517" s="409"/>
      <c r="N517" s="418"/>
    </row>
    <row r="518" spans="1:14" ht="409.6" thickBot="1" x14ac:dyDescent="0.3">
      <c r="A518" s="49" t="s">
        <v>540</v>
      </c>
      <c r="B518" s="6"/>
      <c r="C518" s="333"/>
      <c r="D518" s="334"/>
      <c r="E518" s="344"/>
      <c r="F518" s="345"/>
      <c r="G518" s="358"/>
      <c r="H518" s="337"/>
      <c r="I518" s="335"/>
      <c r="J518" s="335"/>
      <c r="K518" s="335"/>
      <c r="L518" s="345"/>
      <c r="M518" s="409"/>
      <c r="N518" s="418"/>
    </row>
    <row r="519" spans="1:14" ht="409.6" thickBot="1" x14ac:dyDescent="0.3">
      <c r="A519" s="39" t="s">
        <v>541</v>
      </c>
      <c r="B519" s="6"/>
      <c r="C519" s="333"/>
      <c r="D519" s="334"/>
      <c r="E519" s="344"/>
      <c r="F519" s="345"/>
      <c r="G519" s="358"/>
      <c r="H519" s="337"/>
      <c r="I519" s="335"/>
      <c r="J519" s="335"/>
      <c r="K519" s="335"/>
      <c r="L519" s="345"/>
      <c r="M519" s="409"/>
      <c r="N519" s="418"/>
    </row>
    <row r="520" spans="1:14" ht="16.5" thickBot="1" x14ac:dyDescent="0.3">
      <c r="A520" s="41"/>
      <c r="B520" s="3">
        <v>2020</v>
      </c>
      <c r="C520" s="333"/>
      <c r="D520" s="334"/>
      <c r="E520" s="344">
        <v>100</v>
      </c>
      <c r="F520" s="345"/>
      <c r="G520" s="358"/>
      <c r="H520" s="337"/>
      <c r="I520" s="335">
        <v>100</v>
      </c>
      <c r="J520" s="335"/>
      <c r="K520" s="335"/>
      <c r="L520" s="345"/>
      <c r="M520" s="409"/>
      <c r="N520" s="418"/>
    </row>
    <row r="521" spans="1:14" ht="15.75" customHeight="1" thickBot="1" x14ac:dyDescent="0.3">
      <c r="A521" s="41"/>
      <c r="B521" s="6"/>
      <c r="C521" s="333"/>
      <c r="D521" s="334"/>
      <c r="E521" s="344"/>
      <c r="F521" s="345"/>
      <c r="G521" s="358"/>
      <c r="H521" s="337"/>
      <c r="I521" s="335"/>
      <c r="J521" s="335"/>
      <c r="K521" s="335"/>
      <c r="L521" s="345"/>
      <c r="M521" s="409"/>
      <c r="N521" s="418"/>
    </row>
    <row r="522" spans="1:14" ht="16.5" thickBot="1" x14ac:dyDescent="0.3">
      <c r="A522" s="41"/>
      <c r="B522" s="3">
        <v>2022</v>
      </c>
      <c r="C522" s="333"/>
      <c r="D522" s="334"/>
      <c r="E522" s="344">
        <v>200</v>
      </c>
      <c r="F522" s="345"/>
      <c r="G522" s="358"/>
      <c r="H522" s="337"/>
      <c r="I522" s="335">
        <v>200</v>
      </c>
      <c r="J522" s="335"/>
      <c r="K522" s="335"/>
      <c r="L522" s="345"/>
      <c r="M522" s="409"/>
      <c r="N522" s="418"/>
    </row>
    <row r="523" spans="1:14" ht="16.5" thickBot="1" x14ac:dyDescent="0.3">
      <c r="A523" s="41"/>
      <c r="B523" s="6"/>
      <c r="C523" s="333"/>
      <c r="D523" s="334"/>
      <c r="E523" s="344"/>
      <c r="F523" s="345"/>
      <c r="G523" s="358"/>
      <c r="H523" s="337"/>
      <c r="I523" s="335"/>
      <c r="J523" s="335"/>
      <c r="K523" s="335"/>
      <c r="L523" s="345"/>
      <c r="M523" s="409"/>
      <c r="N523" s="418"/>
    </row>
    <row r="524" spans="1:14" ht="31.5" customHeight="1" thickBot="1" x14ac:dyDescent="0.3">
      <c r="A524" s="41"/>
      <c r="B524" s="6" t="s">
        <v>159</v>
      </c>
      <c r="C524" s="333"/>
      <c r="D524" s="334"/>
      <c r="E524" s="344">
        <v>150</v>
      </c>
      <c r="F524" s="345"/>
      <c r="G524" s="358"/>
      <c r="H524" s="337"/>
      <c r="I524" s="335">
        <v>150</v>
      </c>
      <c r="J524" s="335"/>
      <c r="K524" s="335"/>
      <c r="L524" s="345"/>
      <c r="M524" s="409"/>
      <c r="N524" s="418"/>
    </row>
    <row r="525" spans="1:14" ht="16.5" thickBot="1" x14ac:dyDescent="0.3">
      <c r="A525" s="41"/>
      <c r="B525" s="6" t="s">
        <v>159</v>
      </c>
      <c r="C525" s="333"/>
      <c r="D525" s="334"/>
      <c r="E525" s="344">
        <v>500</v>
      </c>
      <c r="F525" s="345"/>
      <c r="G525" s="358"/>
      <c r="H525" s="337"/>
      <c r="I525" s="335">
        <v>500</v>
      </c>
      <c r="J525" s="335"/>
      <c r="K525" s="335"/>
      <c r="L525" s="345"/>
      <c r="M525" s="409"/>
      <c r="N525" s="418"/>
    </row>
    <row r="526" spans="1:14" ht="157.5" customHeight="1" thickBot="1" x14ac:dyDescent="0.3">
      <c r="A526" s="46" t="s">
        <v>543</v>
      </c>
      <c r="B526" s="32" t="s">
        <v>159</v>
      </c>
      <c r="C526" s="354" t="s">
        <v>544</v>
      </c>
      <c r="D526" s="355"/>
      <c r="E526" s="358">
        <v>120</v>
      </c>
      <c r="F526" s="337"/>
      <c r="G526" s="335"/>
      <c r="H526" s="335"/>
      <c r="I526" s="340">
        <v>120</v>
      </c>
      <c r="J526" s="340"/>
      <c r="K526" s="493"/>
      <c r="L526" s="32"/>
      <c r="M526" s="32"/>
      <c r="N526" s="18" t="s">
        <v>545</v>
      </c>
    </row>
    <row r="527" spans="1:14" ht="15.75" x14ac:dyDescent="0.25">
      <c r="A527" s="389"/>
      <c r="B527" s="390"/>
      <c r="C527" s="390"/>
      <c r="D527" s="390"/>
      <c r="E527" s="390"/>
      <c r="F527" s="390"/>
      <c r="G527" s="363"/>
      <c r="H527" s="363"/>
      <c r="I527" s="390"/>
      <c r="J527" s="390"/>
      <c r="K527" s="390"/>
      <c r="L527" s="390"/>
      <c r="M527" s="390"/>
      <c r="N527" s="391"/>
    </row>
    <row r="528" spans="1:14" ht="17.25" customHeight="1" x14ac:dyDescent="0.25">
      <c r="A528" s="365" t="s">
        <v>47</v>
      </c>
      <c r="B528" s="366"/>
      <c r="C528" s="366"/>
      <c r="D528" s="366"/>
      <c r="E528" s="366"/>
      <c r="F528" s="366"/>
      <c r="G528" s="366"/>
      <c r="H528" s="366"/>
      <c r="I528" s="366"/>
      <c r="J528" s="366"/>
      <c r="K528" s="366"/>
      <c r="L528" s="366"/>
      <c r="M528" s="366"/>
      <c r="N528" s="367"/>
    </row>
    <row r="529" spans="1:14" ht="16.5" thickBot="1" x14ac:dyDescent="0.3">
      <c r="A529" s="359"/>
      <c r="B529" s="372"/>
      <c r="C529" s="372"/>
      <c r="D529" s="372"/>
      <c r="E529" s="372"/>
      <c r="F529" s="372"/>
      <c r="G529" s="372"/>
      <c r="H529" s="372"/>
      <c r="I529" s="372"/>
      <c r="J529" s="372"/>
      <c r="K529" s="372"/>
      <c r="L529" s="372"/>
      <c r="M529" s="372"/>
      <c r="N529" s="360"/>
    </row>
    <row r="530" spans="1:14" ht="409.6" thickBot="1" x14ac:dyDescent="0.3">
      <c r="A530" s="43" t="s">
        <v>546</v>
      </c>
      <c r="B530" s="10" t="s">
        <v>547</v>
      </c>
      <c r="C530" s="410" t="s">
        <v>548</v>
      </c>
      <c r="D530" s="411"/>
      <c r="E530" s="373">
        <v>4500</v>
      </c>
      <c r="F530" s="374"/>
      <c r="G530" s="550"/>
      <c r="H530" s="551"/>
      <c r="I530" s="373">
        <v>4500</v>
      </c>
      <c r="J530" s="408"/>
      <c r="K530" s="374"/>
      <c r="L530" s="10"/>
      <c r="M530" s="10"/>
      <c r="N530" s="14" t="s">
        <v>0</v>
      </c>
    </row>
    <row r="531" spans="1:14" ht="268.5" customHeight="1" x14ac:dyDescent="0.25">
      <c r="A531" s="350" t="s">
        <v>1</v>
      </c>
      <c r="B531" s="415">
        <v>2019</v>
      </c>
      <c r="C531" s="354" t="s">
        <v>2</v>
      </c>
      <c r="D531" s="355"/>
      <c r="E531" s="358">
        <v>50</v>
      </c>
      <c r="F531" s="338"/>
      <c r="G531" s="392"/>
      <c r="H531" s="393"/>
      <c r="I531" s="358">
        <v>50</v>
      </c>
      <c r="J531" s="337"/>
      <c r="K531" s="338"/>
      <c r="L531" s="352"/>
      <c r="M531" s="352"/>
      <c r="N531" s="413" t="s">
        <v>0</v>
      </c>
    </row>
    <row r="532" spans="1:14" x14ac:dyDescent="0.25">
      <c r="A532" s="370"/>
      <c r="B532" s="417"/>
      <c r="C532" s="386"/>
      <c r="D532" s="387"/>
      <c r="E532" s="344"/>
      <c r="F532" s="345"/>
      <c r="G532" s="429"/>
      <c r="H532" s="430"/>
      <c r="I532" s="344"/>
      <c r="J532" s="378"/>
      <c r="K532" s="345"/>
      <c r="L532" s="409"/>
      <c r="M532" s="409"/>
      <c r="N532" s="418"/>
    </row>
    <row r="533" spans="1:14" ht="15.75" thickBot="1" x14ac:dyDescent="0.3">
      <c r="A533" s="351"/>
      <c r="B533" s="416"/>
      <c r="C533" s="356"/>
      <c r="D533" s="357"/>
      <c r="E533" s="359"/>
      <c r="F533" s="360"/>
      <c r="G533" s="539"/>
      <c r="H533" s="541"/>
      <c r="I533" s="359"/>
      <c r="J533" s="372"/>
      <c r="K533" s="360"/>
      <c r="L533" s="353"/>
      <c r="M533" s="353"/>
      <c r="N533" s="414"/>
    </row>
    <row r="534" spans="1:14" ht="409.5" x14ac:dyDescent="0.25">
      <c r="A534" s="39" t="s">
        <v>3</v>
      </c>
      <c r="B534" s="6" t="s">
        <v>159</v>
      </c>
      <c r="C534" s="612" t="s">
        <v>136</v>
      </c>
      <c r="D534" s="613"/>
      <c r="E534" s="614"/>
      <c r="F534" s="615"/>
      <c r="G534" s="392"/>
      <c r="H534" s="393"/>
      <c r="I534" s="392"/>
      <c r="J534" s="554"/>
      <c r="K534" s="393"/>
      <c r="L534" s="6"/>
      <c r="M534" s="6"/>
      <c r="N534" s="5" t="s">
        <v>4</v>
      </c>
    </row>
    <row r="535" spans="1:14" ht="362.25" x14ac:dyDescent="0.25">
      <c r="A535" s="39" t="s">
        <v>5</v>
      </c>
      <c r="B535" s="13"/>
      <c r="C535" s="386"/>
      <c r="D535" s="387"/>
      <c r="E535" s="344">
        <v>510</v>
      </c>
      <c r="F535" s="345"/>
      <c r="G535" s="344"/>
      <c r="H535" s="345"/>
      <c r="I535" s="344">
        <v>510</v>
      </c>
      <c r="J535" s="378"/>
      <c r="K535" s="345"/>
      <c r="L535" s="6"/>
      <c r="M535" s="6"/>
      <c r="N535" s="6"/>
    </row>
    <row r="536" spans="1:14" ht="393.75" x14ac:dyDescent="0.25">
      <c r="A536" s="39" t="s">
        <v>6</v>
      </c>
      <c r="B536" s="13"/>
      <c r="C536" s="386"/>
      <c r="D536" s="387"/>
      <c r="E536" s="344">
        <v>540</v>
      </c>
      <c r="F536" s="345"/>
      <c r="G536" s="344"/>
      <c r="H536" s="345"/>
      <c r="I536" s="344">
        <v>540</v>
      </c>
      <c r="J536" s="378"/>
      <c r="K536" s="345"/>
      <c r="L536" s="6"/>
      <c r="M536" s="6"/>
      <c r="N536" s="6"/>
    </row>
    <row r="537" spans="1:14" ht="126" customHeight="1" x14ac:dyDescent="0.25">
      <c r="A537" s="370" t="s">
        <v>7</v>
      </c>
      <c r="B537" s="547"/>
      <c r="C537" s="386"/>
      <c r="D537" s="387"/>
      <c r="E537" s="344">
        <v>90</v>
      </c>
      <c r="F537" s="345"/>
      <c r="G537" s="344"/>
      <c r="H537" s="345"/>
      <c r="I537" s="344">
        <v>90</v>
      </c>
      <c r="J537" s="378"/>
      <c r="K537" s="345"/>
      <c r="L537" s="409"/>
      <c r="M537" s="409"/>
      <c r="N537" s="409"/>
    </row>
    <row r="538" spans="1:14" ht="15.75" thickBot="1" x14ac:dyDescent="0.3">
      <c r="A538" s="351"/>
      <c r="B538" s="546"/>
      <c r="C538" s="356"/>
      <c r="D538" s="357"/>
      <c r="E538" s="359"/>
      <c r="F538" s="360"/>
      <c r="G538" s="359"/>
      <c r="H538" s="360"/>
      <c r="I538" s="359"/>
      <c r="J538" s="372"/>
      <c r="K538" s="360"/>
      <c r="L538" s="353"/>
      <c r="M538" s="353"/>
      <c r="N538" s="353"/>
    </row>
    <row r="539" spans="1:14" ht="347.25" thickBot="1" x14ac:dyDescent="0.3">
      <c r="A539" s="39" t="s">
        <v>8</v>
      </c>
      <c r="B539" s="352" t="s">
        <v>159</v>
      </c>
      <c r="C539" s="612" t="s">
        <v>136</v>
      </c>
      <c r="D539" s="613"/>
      <c r="E539" s="392"/>
      <c r="F539" s="393"/>
      <c r="G539" s="392"/>
      <c r="H539" s="393"/>
      <c r="I539" s="392"/>
      <c r="J539" s="554"/>
      <c r="K539" s="393"/>
      <c r="L539" s="352"/>
      <c r="M539" s="352"/>
      <c r="N539" s="379" t="s">
        <v>12</v>
      </c>
    </row>
    <row r="540" spans="1:14" ht="347.25" thickBot="1" x14ac:dyDescent="0.3">
      <c r="A540" s="39" t="s">
        <v>9</v>
      </c>
      <c r="B540" s="409"/>
      <c r="C540" s="624"/>
      <c r="D540" s="625"/>
      <c r="E540" s="358">
        <v>150</v>
      </c>
      <c r="F540" s="338"/>
      <c r="G540" s="429"/>
      <c r="H540" s="430"/>
      <c r="I540" s="392">
        <v>150</v>
      </c>
      <c r="J540" s="554"/>
      <c r="K540" s="393"/>
      <c r="L540" s="409"/>
      <c r="M540" s="409"/>
      <c r="N540" s="380"/>
    </row>
    <row r="541" spans="1:14" ht="315.75" thickBot="1" x14ac:dyDescent="0.3">
      <c r="A541" s="39" t="s">
        <v>10</v>
      </c>
      <c r="B541" s="409"/>
      <c r="C541" s="624"/>
      <c r="D541" s="625"/>
      <c r="E541" s="358">
        <v>140</v>
      </c>
      <c r="F541" s="338"/>
      <c r="G541" s="429"/>
      <c r="H541" s="430"/>
      <c r="I541" s="392">
        <v>140</v>
      </c>
      <c r="J541" s="554"/>
      <c r="K541" s="393"/>
      <c r="L541" s="409"/>
      <c r="M541" s="409"/>
      <c r="N541" s="380"/>
    </row>
    <row r="542" spans="1:14" ht="284.25" thickBot="1" x14ac:dyDescent="0.3">
      <c r="A542" s="50" t="s">
        <v>11</v>
      </c>
      <c r="B542" s="616"/>
      <c r="C542" s="626"/>
      <c r="D542" s="627"/>
      <c r="E542" s="358">
        <v>150</v>
      </c>
      <c r="F542" s="338"/>
      <c r="G542" s="628"/>
      <c r="H542" s="629"/>
      <c r="I542" s="392">
        <v>150</v>
      </c>
      <c r="J542" s="554"/>
      <c r="K542" s="393"/>
      <c r="L542" s="616"/>
      <c r="M542" s="616"/>
      <c r="N542" s="606"/>
    </row>
    <row r="543" spans="1:14" ht="409.5" x14ac:dyDescent="0.25">
      <c r="A543" s="39" t="s">
        <v>13</v>
      </c>
      <c r="B543" s="6" t="s">
        <v>159</v>
      </c>
      <c r="C543" s="607" t="s">
        <v>136</v>
      </c>
      <c r="D543" s="608"/>
      <c r="E543" s="609">
        <v>500</v>
      </c>
      <c r="F543" s="610"/>
      <c r="G543" s="609"/>
      <c r="H543" s="610"/>
      <c r="I543" s="609">
        <v>500</v>
      </c>
      <c r="J543" s="611"/>
      <c r="K543" s="610"/>
      <c r="L543" s="6"/>
      <c r="M543" s="6"/>
      <c r="N543" s="15" t="s">
        <v>14</v>
      </c>
    </row>
    <row r="544" spans="1:14" ht="39" customHeight="1" x14ac:dyDescent="0.25">
      <c r="A544" s="109" t="s">
        <v>24</v>
      </c>
      <c r="B544" s="118"/>
      <c r="C544" s="330"/>
      <c r="D544" s="331"/>
      <c r="E544" s="330">
        <f>SUM(E7:F95,E99:F159,E164:F200,E205:F250,E254:F281,E284:F380,E384:F464,E468:F496,E500:F526,E530:F533,E534:F543)</f>
        <v>140195.79999999999</v>
      </c>
      <c r="F544" s="331"/>
      <c r="G544" s="330">
        <f>SUM(G7:H95,G99:H159,G164:H200,G205:H250,G254:H281,G284:H380,G384:H464,G468:H496,G500:H526,G530:H533,G534:H543)</f>
        <v>51200</v>
      </c>
      <c r="H544" s="331"/>
      <c r="I544" s="330">
        <f>SUM(I7:K95,I99:K159,I164:K200,I205:K250,I254:K281,I284:K378,I384:K464,I468:K496,I500:K526,I530:K533,I534:K543)</f>
        <v>128989.8</v>
      </c>
      <c r="J544" s="332"/>
      <c r="K544" s="331"/>
      <c r="L544" s="110">
        <f>SUM(L7:M95,L99:M159,L164:M200,L205:M250,L254:M281,L284:M380,L384:M464,L468:M496,L500:M526,L530:M533,L534:M543)</f>
        <v>1185</v>
      </c>
      <c r="M544" s="110">
        <f>SUM(M7:N95,M99:N159,M164:N200,M205:N250,M254:N281,M284:N380,M384:N464,M468:N496,M500:N526,M530:N533,M534:N543)</f>
        <v>893</v>
      </c>
      <c r="N544" s="110"/>
    </row>
    <row r="545" spans="1:1" x14ac:dyDescent="0.25">
      <c r="A545" s="51"/>
    </row>
    <row r="546" spans="1:1" x14ac:dyDescent="0.25">
      <c r="A546" s="51"/>
    </row>
    <row r="547" spans="1:1" ht="15.75" x14ac:dyDescent="0.25">
      <c r="A547" s="52"/>
    </row>
    <row r="548" spans="1:1" ht="15.75" x14ac:dyDescent="0.25">
      <c r="A548" s="52"/>
    </row>
    <row r="549" spans="1:1" ht="15.75" x14ac:dyDescent="0.25">
      <c r="A549" s="52"/>
    </row>
  </sheetData>
  <mergeCells count="1901">
    <mergeCell ref="G121:H121"/>
    <mergeCell ref="I118:K118"/>
    <mergeCell ref="I540:K540"/>
    <mergeCell ref="I541:K541"/>
    <mergeCell ref="I542:K542"/>
    <mergeCell ref="E118:F118"/>
    <mergeCell ref="E119:F119"/>
    <mergeCell ref="E120:F120"/>
    <mergeCell ref="E121:F121"/>
    <mergeCell ref="G118:H118"/>
    <mergeCell ref="G119:H119"/>
    <mergeCell ref="G120:H120"/>
    <mergeCell ref="B537:B538"/>
    <mergeCell ref="C537:D538"/>
    <mergeCell ref="E537:F538"/>
    <mergeCell ref="G536:H536"/>
    <mergeCell ref="I536:K536"/>
    <mergeCell ref="C536:D536"/>
    <mergeCell ref="B539:B542"/>
    <mergeCell ref="C539:D542"/>
    <mergeCell ref="G539:H542"/>
    <mergeCell ref="G520:H520"/>
    <mergeCell ref="G521:H521"/>
    <mergeCell ref="I513:K513"/>
    <mergeCell ref="B197:B198"/>
    <mergeCell ref="C504:D504"/>
    <mergeCell ref="I482:K482"/>
    <mergeCell ref="I483:K483"/>
    <mergeCell ref="I484:K484"/>
    <mergeCell ref="I485:K485"/>
    <mergeCell ref="E491:F491"/>
    <mergeCell ref="E492:F492"/>
    <mergeCell ref="A537:A538"/>
    <mergeCell ref="A96:D96"/>
    <mergeCell ref="E96:F96"/>
    <mergeCell ref="G96:H96"/>
    <mergeCell ref="I96:K96"/>
    <mergeCell ref="I123:K123"/>
    <mergeCell ref="E122:F122"/>
    <mergeCell ref="I112:K112"/>
    <mergeCell ref="C112:D112"/>
    <mergeCell ref="E112:F112"/>
    <mergeCell ref="G112:H112"/>
    <mergeCell ref="I119:K119"/>
    <mergeCell ref="I120:K120"/>
    <mergeCell ref="I121:K121"/>
    <mergeCell ref="C117:D121"/>
    <mergeCell ref="A97:N97"/>
    <mergeCell ref="L115:L116"/>
    <mergeCell ref="C145:D145"/>
    <mergeCell ref="C144:D144"/>
    <mergeCell ref="E144:F144"/>
    <mergeCell ref="G144:H144"/>
    <mergeCell ref="I144:K144"/>
    <mergeCell ref="G525:H525"/>
    <mergeCell ref="G518:H518"/>
    <mergeCell ref="G519:H519"/>
    <mergeCell ref="A122:A123"/>
    <mergeCell ref="C122:D123"/>
    <mergeCell ref="G122:H122"/>
    <mergeCell ref="E123:F123"/>
    <mergeCell ref="G123:H123"/>
    <mergeCell ref="G201:H201"/>
    <mergeCell ref="A201:D201"/>
    <mergeCell ref="L140:L141"/>
    <mergeCell ref="M140:M141"/>
    <mergeCell ref="N140:N141"/>
    <mergeCell ref="L142:L143"/>
    <mergeCell ref="M142:M143"/>
    <mergeCell ref="N142:N143"/>
    <mergeCell ref="C535:D535"/>
    <mergeCell ref="I530:K530"/>
    <mergeCell ref="G526:H526"/>
    <mergeCell ref="I522:K522"/>
    <mergeCell ref="I523:K523"/>
    <mergeCell ref="G530:H530"/>
    <mergeCell ref="M531:M533"/>
    <mergeCell ref="G522:H522"/>
    <mergeCell ref="G523:H523"/>
    <mergeCell ref="G524:H524"/>
    <mergeCell ref="M539:M542"/>
    <mergeCell ref="G537:H538"/>
    <mergeCell ref="I537:K538"/>
    <mergeCell ref="E535:F535"/>
    <mergeCell ref="G535:H535"/>
    <mergeCell ref="I535:K535"/>
    <mergeCell ref="C486:D496"/>
    <mergeCell ref="I521:K521"/>
    <mergeCell ref="E525:F525"/>
    <mergeCell ref="I524:K524"/>
    <mergeCell ref="I525:K525"/>
    <mergeCell ref="L539:L542"/>
    <mergeCell ref="I506:K506"/>
    <mergeCell ref="I507:K507"/>
    <mergeCell ref="I508:K508"/>
    <mergeCell ref="E488:F488"/>
    <mergeCell ref="C543:D543"/>
    <mergeCell ref="E543:F543"/>
    <mergeCell ref="G543:H543"/>
    <mergeCell ref="I543:K543"/>
    <mergeCell ref="E539:F539"/>
    <mergeCell ref="E540:F540"/>
    <mergeCell ref="E541:F541"/>
    <mergeCell ref="E542:F542"/>
    <mergeCell ref="I539:K539"/>
    <mergeCell ref="L537:L538"/>
    <mergeCell ref="M537:M538"/>
    <mergeCell ref="N537:N538"/>
    <mergeCell ref="E526:F526"/>
    <mergeCell ref="N514:N525"/>
    <mergeCell ref="G510:H510"/>
    <mergeCell ref="G511:H511"/>
    <mergeCell ref="E524:F524"/>
    <mergeCell ref="I515:K515"/>
    <mergeCell ref="I520:K520"/>
    <mergeCell ref="C522:D522"/>
    <mergeCell ref="C523:D523"/>
    <mergeCell ref="C524:D524"/>
    <mergeCell ref="C518:D518"/>
    <mergeCell ref="E514:F514"/>
    <mergeCell ref="E515:F515"/>
    <mergeCell ref="I518:K518"/>
    <mergeCell ref="I519:K519"/>
    <mergeCell ref="E536:F536"/>
    <mergeCell ref="C534:D534"/>
    <mergeCell ref="E534:F534"/>
    <mergeCell ref="G534:H534"/>
    <mergeCell ref="I534:K534"/>
    <mergeCell ref="C102:D102"/>
    <mergeCell ref="E102:F102"/>
    <mergeCell ref="I122:K122"/>
    <mergeCell ref="I77:K77"/>
    <mergeCell ref="N539:N542"/>
    <mergeCell ref="E504:F504"/>
    <mergeCell ref="L505:L509"/>
    <mergeCell ref="M505:M509"/>
    <mergeCell ref="N505:N509"/>
    <mergeCell ref="E517:F517"/>
    <mergeCell ref="C514:D514"/>
    <mergeCell ref="C515:D515"/>
    <mergeCell ref="C516:D516"/>
    <mergeCell ref="C517:D517"/>
    <mergeCell ref="E520:F520"/>
    <mergeCell ref="E521:F521"/>
    <mergeCell ref="E522:F522"/>
    <mergeCell ref="I526:K526"/>
    <mergeCell ref="G512:H512"/>
    <mergeCell ref="L510:L513"/>
    <mergeCell ref="M510:M513"/>
    <mergeCell ref="N510:N513"/>
    <mergeCell ref="G517:H517"/>
    <mergeCell ref="I509:K509"/>
    <mergeCell ref="I512:K512"/>
    <mergeCell ref="L500:L501"/>
    <mergeCell ref="M500:M501"/>
    <mergeCell ref="G500:H501"/>
    <mergeCell ref="I500:K501"/>
    <mergeCell ref="E486:F486"/>
    <mergeCell ref="E487:F487"/>
    <mergeCell ref="I505:K505"/>
    <mergeCell ref="L531:L533"/>
    <mergeCell ref="A527:N527"/>
    <mergeCell ref="A528:N528"/>
    <mergeCell ref="A529:N529"/>
    <mergeCell ref="C530:D530"/>
    <mergeCell ref="E530:F530"/>
    <mergeCell ref="E523:F523"/>
    <mergeCell ref="N531:N533"/>
    <mergeCell ref="C526:D526"/>
    <mergeCell ref="I516:K516"/>
    <mergeCell ref="I517:K517"/>
    <mergeCell ref="L514:L525"/>
    <mergeCell ref="M514:M525"/>
    <mergeCell ref="G513:H513"/>
    <mergeCell ref="G516:H516"/>
    <mergeCell ref="G514:H514"/>
    <mergeCell ref="G515:H515"/>
    <mergeCell ref="C525:D525"/>
    <mergeCell ref="C520:D520"/>
    <mergeCell ref="C521:D521"/>
    <mergeCell ref="I511:K511"/>
    <mergeCell ref="I510:K510"/>
    <mergeCell ref="G486:H496"/>
    <mergeCell ref="E500:F501"/>
    <mergeCell ref="I502:K502"/>
    <mergeCell ref="G502:H502"/>
    <mergeCell ref="E489:F489"/>
    <mergeCell ref="E490:F490"/>
    <mergeCell ref="I494:K494"/>
    <mergeCell ref="E502:F502"/>
    <mergeCell ref="C503:D503"/>
    <mergeCell ref="E503:F503"/>
    <mergeCell ref="A531:A533"/>
    <mergeCell ref="B531:B533"/>
    <mergeCell ref="C531:D533"/>
    <mergeCell ref="E531:F533"/>
    <mergeCell ref="C510:D513"/>
    <mergeCell ref="E510:F510"/>
    <mergeCell ref="E511:F511"/>
    <mergeCell ref="E512:F512"/>
    <mergeCell ref="E513:F513"/>
    <mergeCell ref="E516:F516"/>
    <mergeCell ref="G531:H533"/>
    <mergeCell ref="I531:K533"/>
    <mergeCell ref="N474:N479"/>
    <mergeCell ref="A480:A485"/>
    <mergeCell ref="E479:F479"/>
    <mergeCell ref="G474:H479"/>
    <mergeCell ref="I474:K474"/>
    <mergeCell ref="I475:K475"/>
    <mergeCell ref="I476:K476"/>
    <mergeCell ref="I477:K477"/>
    <mergeCell ref="I478:K478"/>
    <mergeCell ref="N480:N485"/>
    <mergeCell ref="I481:K481"/>
    <mergeCell ref="I495:K495"/>
    <mergeCell ref="I496:K496"/>
    <mergeCell ref="I486:K486"/>
    <mergeCell ref="I487:K487"/>
    <mergeCell ref="I488:K488"/>
    <mergeCell ref="I489:K489"/>
    <mergeCell ref="I490:K490"/>
    <mergeCell ref="L474:L479"/>
    <mergeCell ref="M474:M479"/>
    <mergeCell ref="I491:K491"/>
    <mergeCell ref="I492:K492"/>
    <mergeCell ref="E493:F493"/>
    <mergeCell ref="E494:F494"/>
    <mergeCell ref="E495:F495"/>
    <mergeCell ref="E496:F496"/>
    <mergeCell ref="N500:N501"/>
    <mergeCell ref="E509:F509"/>
    <mergeCell ref="N468:N473"/>
    <mergeCell ref="A474:A479"/>
    <mergeCell ref="C474:D479"/>
    <mergeCell ref="E474:F474"/>
    <mergeCell ref="E475:F475"/>
    <mergeCell ref="E476:F476"/>
    <mergeCell ref="E477:F477"/>
    <mergeCell ref="E478:F478"/>
    <mergeCell ref="L461:L462"/>
    <mergeCell ref="M461:M462"/>
    <mergeCell ref="N461:N462"/>
    <mergeCell ref="E473:F473"/>
    <mergeCell ref="G468:H473"/>
    <mergeCell ref="I468:K468"/>
    <mergeCell ref="I469:K469"/>
    <mergeCell ref="I470:K470"/>
    <mergeCell ref="I471:K471"/>
    <mergeCell ref="I472:K472"/>
    <mergeCell ref="I473:K473"/>
    <mergeCell ref="E471:F471"/>
    <mergeCell ref="C464:D464"/>
    <mergeCell ref="E464:F464"/>
    <mergeCell ref="G464:H464"/>
    <mergeCell ref="I464:K464"/>
    <mergeCell ref="C463:D463"/>
    <mergeCell ref="E463:F463"/>
    <mergeCell ref="G463:H463"/>
    <mergeCell ref="I463:K463"/>
    <mergeCell ref="A465:N465"/>
    <mergeCell ref="A466:N466"/>
    <mergeCell ref="A467:N467"/>
    <mergeCell ref="A468:A473"/>
    <mergeCell ref="C468:D473"/>
    <mergeCell ref="E468:F468"/>
    <mergeCell ref="E469:F469"/>
    <mergeCell ref="E470:F470"/>
    <mergeCell ref="E472:F472"/>
    <mergeCell ref="C459:D459"/>
    <mergeCell ref="C460:D460"/>
    <mergeCell ref="I479:K479"/>
    <mergeCell ref="C480:D485"/>
    <mergeCell ref="E480:F480"/>
    <mergeCell ref="E481:F481"/>
    <mergeCell ref="E482:F482"/>
    <mergeCell ref="E483:F483"/>
    <mergeCell ref="E484:F484"/>
    <mergeCell ref="E485:F485"/>
    <mergeCell ref="I480:K480"/>
    <mergeCell ref="G480:H485"/>
    <mergeCell ref="A455:A460"/>
    <mergeCell ref="C455:D455"/>
    <mergeCell ref="C456:D456"/>
    <mergeCell ref="C457:D457"/>
    <mergeCell ref="C458:D458"/>
    <mergeCell ref="A461:A462"/>
    <mergeCell ref="C461:D462"/>
    <mergeCell ref="E461:F462"/>
    <mergeCell ref="G461:H462"/>
    <mergeCell ref="I461:K462"/>
    <mergeCell ref="L455:L460"/>
    <mergeCell ref="L468:L473"/>
    <mergeCell ref="M468:M473"/>
    <mergeCell ref="I445:K445"/>
    <mergeCell ref="I446:K446"/>
    <mergeCell ref="I447:K447"/>
    <mergeCell ref="I448:K448"/>
    <mergeCell ref="I444:K444"/>
    <mergeCell ref="I451:K454"/>
    <mergeCell ref="N455:N460"/>
    <mergeCell ref="G455:H460"/>
    <mergeCell ref="E447:F447"/>
    <mergeCell ref="I455:K455"/>
    <mergeCell ref="I456:K456"/>
    <mergeCell ref="I457:K457"/>
    <mergeCell ref="I458:K458"/>
    <mergeCell ref="I459:K459"/>
    <mergeCell ref="I460:K460"/>
    <mergeCell ref="E459:F459"/>
    <mergeCell ref="E460:F460"/>
    <mergeCell ref="L451:L454"/>
    <mergeCell ref="M451:M454"/>
    <mergeCell ref="E455:F455"/>
    <mergeCell ref="E456:F456"/>
    <mergeCell ref="E457:F457"/>
    <mergeCell ref="E458:F458"/>
    <mergeCell ref="E450:F450"/>
    <mergeCell ref="E444:F444"/>
    <mergeCell ref="E445:F445"/>
    <mergeCell ref="E446:F446"/>
    <mergeCell ref="E449:F449"/>
    <mergeCell ref="N451:N454"/>
    <mergeCell ref="I449:K449"/>
    <mergeCell ref="I450:K450"/>
    <mergeCell ref="L409:L450"/>
    <mergeCell ref="M409:M450"/>
    <mergeCell ref="B451:B454"/>
    <mergeCell ref="C451:D451"/>
    <mergeCell ref="C452:D452"/>
    <mergeCell ref="C453:D453"/>
    <mergeCell ref="C454:D454"/>
    <mergeCell ref="E438:F438"/>
    <mergeCell ref="E451:F454"/>
    <mergeCell ref="G451:H454"/>
    <mergeCell ref="I430:K430"/>
    <mergeCell ref="I431:K431"/>
    <mergeCell ref="I438:K438"/>
    <mergeCell ref="I435:K435"/>
    <mergeCell ref="I436:K436"/>
    <mergeCell ref="I432:K432"/>
    <mergeCell ref="I433:K433"/>
    <mergeCell ref="I434:K434"/>
    <mergeCell ref="E437:F437"/>
    <mergeCell ref="C450:D450"/>
    <mergeCell ref="C446:D446"/>
    <mergeCell ref="C447:D447"/>
    <mergeCell ref="I441:K441"/>
    <mergeCell ref="I442:K442"/>
    <mergeCell ref="I443:K443"/>
    <mergeCell ref="E441:F441"/>
    <mergeCell ref="E442:F442"/>
    <mergeCell ref="C439:D439"/>
    <mergeCell ref="E426:F426"/>
    <mergeCell ref="E440:F440"/>
    <mergeCell ref="E425:F425"/>
    <mergeCell ref="C413:D413"/>
    <mergeCell ref="G409:H450"/>
    <mergeCell ref="I409:K409"/>
    <mergeCell ref="E432:F432"/>
    <mergeCell ref="E433:F433"/>
    <mergeCell ref="E434:F434"/>
    <mergeCell ref="C436:D436"/>
    <mergeCell ref="C419:D419"/>
    <mergeCell ref="C420:D420"/>
    <mergeCell ref="C421:D421"/>
    <mergeCell ref="C422:D422"/>
    <mergeCell ref="E443:F443"/>
    <mergeCell ref="E417:F417"/>
    <mergeCell ref="E418:F418"/>
    <mergeCell ref="L391:L408"/>
    <mergeCell ref="I396:K396"/>
    <mergeCell ref="I397:K397"/>
    <mergeCell ref="I398:K398"/>
    <mergeCell ref="I399:K399"/>
    <mergeCell ref="I404:K404"/>
    <mergeCell ref="I405:K405"/>
    <mergeCell ref="E436:F436"/>
    <mergeCell ref="I426:K426"/>
    <mergeCell ref="I427:K427"/>
    <mergeCell ref="I428:K428"/>
    <mergeCell ref="I429:K429"/>
    <mergeCell ref="C396:D396"/>
    <mergeCell ref="C397:D397"/>
    <mergeCell ref="C398:D398"/>
    <mergeCell ref="C406:D406"/>
    <mergeCell ref="E402:F402"/>
    <mergeCell ref="C405:D405"/>
    <mergeCell ref="C408:D408"/>
    <mergeCell ref="C400:D400"/>
    <mergeCell ref="E448:F448"/>
    <mergeCell ref="C449:D449"/>
    <mergeCell ref="C431:D431"/>
    <mergeCell ref="C432:D432"/>
    <mergeCell ref="E409:F409"/>
    <mergeCell ref="E410:F410"/>
    <mergeCell ref="E411:F411"/>
    <mergeCell ref="E412:F412"/>
    <mergeCell ref="E420:F420"/>
    <mergeCell ref="C448:D448"/>
    <mergeCell ref="C423:D423"/>
    <mergeCell ref="C424:D424"/>
    <mergeCell ref="E421:F421"/>
    <mergeCell ref="E422:F422"/>
    <mergeCell ref="E413:F413"/>
    <mergeCell ref="C443:D443"/>
    <mergeCell ref="C444:D444"/>
    <mergeCell ref="C445:D445"/>
    <mergeCell ref="C437:D437"/>
    <mergeCell ref="C438:D438"/>
    <mergeCell ref="C418:D418"/>
    <mergeCell ref="C429:D429"/>
    <mergeCell ref="C430:D430"/>
    <mergeCell ref="E427:F427"/>
    <mergeCell ref="E428:F428"/>
    <mergeCell ref="E429:F429"/>
    <mergeCell ref="E430:F430"/>
    <mergeCell ref="C441:D441"/>
    <mergeCell ref="C442:D442"/>
    <mergeCell ref="C416:D416"/>
    <mergeCell ref="C417:D417"/>
    <mergeCell ref="C401:D401"/>
    <mergeCell ref="C402:D402"/>
    <mergeCell ref="I394:K394"/>
    <mergeCell ref="I395:K395"/>
    <mergeCell ref="C440:D440"/>
    <mergeCell ref="M391:M408"/>
    <mergeCell ref="I400:K400"/>
    <mergeCell ref="I401:K401"/>
    <mergeCell ref="I402:K402"/>
    <mergeCell ref="I403:K403"/>
    <mergeCell ref="E423:F423"/>
    <mergeCell ref="E424:F424"/>
    <mergeCell ref="E414:F414"/>
    <mergeCell ref="E415:F415"/>
    <mergeCell ref="E416:F416"/>
    <mergeCell ref="I420:K420"/>
    <mergeCell ref="I421:K421"/>
    <mergeCell ref="I422:K422"/>
    <mergeCell ref="I423:K423"/>
    <mergeCell ref="I424:K424"/>
    <mergeCell ref="I414:K414"/>
    <mergeCell ref="C414:D414"/>
    <mergeCell ref="C415:D415"/>
    <mergeCell ref="C433:D433"/>
    <mergeCell ref="C434:D434"/>
    <mergeCell ref="C435:D435"/>
    <mergeCell ref="E406:F406"/>
    <mergeCell ref="E407:F407"/>
    <mergeCell ref="E408:F408"/>
    <mergeCell ref="E397:F397"/>
    <mergeCell ref="E398:F398"/>
    <mergeCell ref="E399:F399"/>
    <mergeCell ref="E400:F400"/>
    <mergeCell ref="E401:F401"/>
    <mergeCell ref="I406:K406"/>
    <mergeCell ref="I407:K407"/>
    <mergeCell ref="C407:D407"/>
    <mergeCell ref="I410:K410"/>
    <mergeCell ref="I411:K411"/>
    <mergeCell ref="I412:K412"/>
    <mergeCell ref="I413:K413"/>
    <mergeCell ref="I439:K439"/>
    <mergeCell ref="I440:K440"/>
    <mergeCell ref="E439:F439"/>
    <mergeCell ref="C399:D399"/>
    <mergeCell ref="I415:K415"/>
    <mergeCell ref="I416:K416"/>
    <mergeCell ref="I417:K417"/>
    <mergeCell ref="I418:K418"/>
    <mergeCell ref="I419:K419"/>
    <mergeCell ref="E419:F419"/>
    <mergeCell ref="I437:K437"/>
    <mergeCell ref="I408:K408"/>
    <mergeCell ref="C425:D425"/>
    <mergeCell ref="C426:D426"/>
    <mergeCell ref="C427:D427"/>
    <mergeCell ref="C428:D428"/>
    <mergeCell ref="I425:K425"/>
    <mergeCell ref="E435:F435"/>
    <mergeCell ref="C409:D409"/>
    <mergeCell ref="C410:D410"/>
    <mergeCell ref="C411:D411"/>
    <mergeCell ref="C412:D412"/>
    <mergeCell ref="E431:F431"/>
    <mergeCell ref="C403:D403"/>
    <mergeCell ref="C404:D404"/>
    <mergeCell ref="E393:F393"/>
    <mergeCell ref="E394:F394"/>
    <mergeCell ref="E395:F395"/>
    <mergeCell ref="E396:F396"/>
    <mergeCell ref="I390:K390"/>
    <mergeCell ref="I371:K371"/>
    <mergeCell ref="I372:K372"/>
    <mergeCell ref="I373:K373"/>
    <mergeCell ref="L384:L390"/>
    <mergeCell ref="M384:M390"/>
    <mergeCell ref="N384:N390"/>
    <mergeCell ref="C391:D391"/>
    <mergeCell ref="I384:K384"/>
    <mergeCell ref="I385:K385"/>
    <mergeCell ref="I386:K386"/>
    <mergeCell ref="I387:K387"/>
    <mergeCell ref="I388:K388"/>
    <mergeCell ref="I389:K389"/>
    <mergeCell ref="C392:D392"/>
    <mergeCell ref="G391:H408"/>
    <mergeCell ref="I391:K391"/>
    <mergeCell ref="I392:K392"/>
    <mergeCell ref="I393:K393"/>
    <mergeCell ref="E403:F403"/>
    <mergeCell ref="E404:F404"/>
    <mergeCell ref="E405:F405"/>
    <mergeCell ref="E391:F391"/>
    <mergeCell ref="E392:F392"/>
    <mergeCell ref="N391:N408"/>
    <mergeCell ref="C393:D393"/>
    <mergeCell ref="C394:D394"/>
    <mergeCell ref="C395:D395"/>
    <mergeCell ref="I380:K380"/>
    <mergeCell ref="A383:N383"/>
    <mergeCell ref="C384:D390"/>
    <mergeCell ref="E384:F384"/>
    <mergeCell ref="E385:F385"/>
    <mergeCell ref="E386:F386"/>
    <mergeCell ref="E387:F387"/>
    <mergeCell ref="A381:N381"/>
    <mergeCell ref="A382:N382"/>
    <mergeCell ref="M368:M378"/>
    <mergeCell ref="N368:N378"/>
    <mergeCell ref="C379:D379"/>
    <mergeCell ref="E379:F379"/>
    <mergeCell ref="G379:H379"/>
    <mergeCell ref="I379:K379"/>
    <mergeCell ref="I374:K374"/>
    <mergeCell ref="I375:K375"/>
    <mergeCell ref="I376:K376"/>
    <mergeCell ref="I377:K377"/>
    <mergeCell ref="E388:F388"/>
    <mergeCell ref="E389:F389"/>
    <mergeCell ref="E390:F390"/>
    <mergeCell ref="G384:H390"/>
    <mergeCell ref="C375:D375"/>
    <mergeCell ref="C376:D376"/>
    <mergeCell ref="C377:D377"/>
    <mergeCell ref="C378:D378"/>
    <mergeCell ref="E376:F376"/>
    <mergeCell ref="E377:F377"/>
    <mergeCell ref="C380:D380"/>
    <mergeCell ref="E380:F380"/>
    <mergeCell ref="G380:H380"/>
    <mergeCell ref="M362:M367"/>
    <mergeCell ref="I367:K367"/>
    <mergeCell ref="E362:F362"/>
    <mergeCell ref="E363:F363"/>
    <mergeCell ref="G362:H367"/>
    <mergeCell ref="I362:K362"/>
    <mergeCell ref="I363:K363"/>
    <mergeCell ref="N362:N367"/>
    <mergeCell ref="B368:B378"/>
    <mergeCell ref="C368:D368"/>
    <mergeCell ref="C369:D369"/>
    <mergeCell ref="C370:D370"/>
    <mergeCell ref="C371:D371"/>
    <mergeCell ref="C372:D372"/>
    <mergeCell ref="C373:D373"/>
    <mergeCell ref="C374:D374"/>
    <mergeCell ref="L362:L367"/>
    <mergeCell ref="E378:F378"/>
    <mergeCell ref="G368:H378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I378:K378"/>
    <mergeCell ref="L368:L378"/>
    <mergeCell ref="I368:K368"/>
    <mergeCell ref="I369:K369"/>
    <mergeCell ref="I370:K370"/>
    <mergeCell ref="C367:D367"/>
    <mergeCell ref="E360:F360"/>
    <mergeCell ref="E361:F361"/>
    <mergeCell ref="E364:F364"/>
    <mergeCell ref="E365:F365"/>
    <mergeCell ref="E356:F356"/>
    <mergeCell ref="E357:F357"/>
    <mergeCell ref="E358:F358"/>
    <mergeCell ref="E359:F359"/>
    <mergeCell ref="C360:D360"/>
    <mergeCell ref="I364:K364"/>
    <mergeCell ref="I365:K365"/>
    <mergeCell ref="I366:K366"/>
    <mergeCell ref="E366:F366"/>
    <mergeCell ref="E367:F367"/>
    <mergeCell ref="C362:D362"/>
    <mergeCell ref="C363:D363"/>
    <mergeCell ref="C364:D364"/>
    <mergeCell ref="C365:D365"/>
    <mergeCell ref="C366:D366"/>
    <mergeCell ref="C356:D356"/>
    <mergeCell ref="C357:D357"/>
    <mergeCell ref="C352:D352"/>
    <mergeCell ref="C353:D353"/>
    <mergeCell ref="C354:D354"/>
    <mergeCell ref="C358:D358"/>
    <mergeCell ref="I349:K349"/>
    <mergeCell ref="I350:K350"/>
    <mergeCell ref="I359:K359"/>
    <mergeCell ref="I360:K360"/>
    <mergeCell ref="I357:K357"/>
    <mergeCell ref="I358:K358"/>
    <mergeCell ref="I361:K361"/>
    <mergeCell ref="L351:L361"/>
    <mergeCell ref="M351:M361"/>
    <mergeCell ref="G351:H361"/>
    <mergeCell ref="I351:K351"/>
    <mergeCell ref="I352:K352"/>
    <mergeCell ref="I353:K353"/>
    <mergeCell ref="I354:K354"/>
    <mergeCell ref="I355:K355"/>
    <mergeCell ref="I356:K356"/>
    <mergeCell ref="C355:D355"/>
    <mergeCell ref="C359:D359"/>
    <mergeCell ref="C350:D350"/>
    <mergeCell ref="I311:K311"/>
    <mergeCell ref="I312:K312"/>
    <mergeCell ref="E343:F343"/>
    <mergeCell ref="E344:F344"/>
    <mergeCell ref="E337:F337"/>
    <mergeCell ref="I339:K339"/>
    <mergeCell ref="I340:K340"/>
    <mergeCell ref="C351:D351"/>
    <mergeCell ref="N351:N361"/>
    <mergeCell ref="I343:K343"/>
    <mergeCell ref="I344:K344"/>
    <mergeCell ref="I345:K345"/>
    <mergeCell ref="I346:K346"/>
    <mergeCell ref="I347:K347"/>
    <mergeCell ref="I348:K348"/>
    <mergeCell ref="I341:K341"/>
    <mergeCell ref="I342:K342"/>
    <mergeCell ref="I331:K331"/>
    <mergeCell ref="I332:K332"/>
    <mergeCell ref="I333:K333"/>
    <mergeCell ref="I334:K334"/>
    <mergeCell ref="I335:K335"/>
    <mergeCell ref="I336:K336"/>
    <mergeCell ref="I337:K337"/>
    <mergeCell ref="I338:K338"/>
    <mergeCell ref="C361:D361"/>
    <mergeCell ref="E351:F351"/>
    <mergeCell ref="I315:K315"/>
    <mergeCell ref="E352:F352"/>
    <mergeCell ref="E353:F353"/>
    <mergeCell ref="E354:F354"/>
    <mergeCell ref="E355:F355"/>
    <mergeCell ref="I316:K316"/>
    <mergeCell ref="E323:F323"/>
    <mergeCell ref="E324:F324"/>
    <mergeCell ref="I322:K322"/>
    <mergeCell ref="I323:K323"/>
    <mergeCell ref="I324:K324"/>
    <mergeCell ref="E319:F319"/>
    <mergeCell ref="E320:F320"/>
    <mergeCell ref="E321:F321"/>
    <mergeCell ref="E349:F349"/>
    <mergeCell ref="E350:F350"/>
    <mergeCell ref="G306:H350"/>
    <mergeCell ref="I306:K306"/>
    <mergeCell ref="I307:K307"/>
    <mergeCell ref="I308:K308"/>
    <mergeCell ref="I309:K309"/>
    <mergeCell ref="I310:K310"/>
    <mergeCell ref="I313:K313"/>
    <mergeCell ref="I314:K314"/>
    <mergeCell ref="E338:F338"/>
    <mergeCell ref="E339:F339"/>
    <mergeCell ref="E340:F340"/>
    <mergeCell ref="E341:F341"/>
    <mergeCell ref="E342:F342"/>
    <mergeCell ref="I317:K317"/>
    <mergeCell ref="I318:K318"/>
    <mergeCell ref="E322:F322"/>
    <mergeCell ref="E336:F336"/>
    <mergeCell ref="E325:F325"/>
    <mergeCell ref="E306:F306"/>
    <mergeCell ref="E307:F307"/>
    <mergeCell ref="E308:F308"/>
    <mergeCell ref="E309:F309"/>
    <mergeCell ref="E310:F310"/>
    <mergeCell ref="E332:F332"/>
    <mergeCell ref="E333:F333"/>
    <mergeCell ref="E334:F334"/>
    <mergeCell ref="E335:F335"/>
    <mergeCell ref="C330:D330"/>
    <mergeCell ref="C331:D331"/>
    <mergeCell ref="C332:D332"/>
    <mergeCell ref="C333:D333"/>
    <mergeCell ref="E326:F326"/>
    <mergeCell ref="E327:F327"/>
    <mergeCell ref="E328:F328"/>
    <mergeCell ref="E329:F329"/>
    <mergeCell ref="E330:F330"/>
    <mergeCell ref="E331:F331"/>
    <mergeCell ref="C323:D323"/>
    <mergeCell ref="C312:D312"/>
    <mergeCell ref="C313:D313"/>
    <mergeCell ref="C314:D314"/>
    <mergeCell ref="C315:D315"/>
    <mergeCell ref="C316:D316"/>
    <mergeCell ref="C317:D317"/>
    <mergeCell ref="C318:D318"/>
    <mergeCell ref="C309:D309"/>
    <mergeCell ref="N306:N350"/>
    <mergeCell ref="I325:K325"/>
    <mergeCell ref="I326:K326"/>
    <mergeCell ref="I327:K327"/>
    <mergeCell ref="I328:K328"/>
    <mergeCell ref="I329:K329"/>
    <mergeCell ref="C319:D319"/>
    <mergeCell ref="C320:D320"/>
    <mergeCell ref="C321:D321"/>
    <mergeCell ref="I321:K321"/>
    <mergeCell ref="C334:D334"/>
    <mergeCell ref="C335:D335"/>
    <mergeCell ref="C324:D324"/>
    <mergeCell ref="C325:D325"/>
    <mergeCell ref="C326:D326"/>
    <mergeCell ref="C327:D327"/>
    <mergeCell ref="E315:F315"/>
    <mergeCell ref="E316:F316"/>
    <mergeCell ref="C348:D348"/>
    <mergeCell ref="C349:D349"/>
    <mergeCell ref="C344:D344"/>
    <mergeCell ref="C345:D345"/>
    <mergeCell ref="C346:D346"/>
    <mergeCell ref="C347:D347"/>
    <mergeCell ref="E311:F311"/>
    <mergeCell ref="E312:F312"/>
    <mergeCell ref="C342:D342"/>
    <mergeCell ref="C343:D343"/>
    <mergeCell ref="E317:F317"/>
    <mergeCell ref="E318:F318"/>
    <mergeCell ref="C336:D336"/>
    <mergeCell ref="C337:D337"/>
    <mergeCell ref="M295:M305"/>
    <mergeCell ref="I299:K299"/>
    <mergeCell ref="I300:K300"/>
    <mergeCell ref="I302:K302"/>
    <mergeCell ref="I304:K304"/>
    <mergeCell ref="I305:K305"/>
    <mergeCell ref="I295:K295"/>
    <mergeCell ref="I296:K296"/>
    <mergeCell ref="I297:K297"/>
    <mergeCell ref="E299:F299"/>
    <mergeCell ref="E300:F300"/>
    <mergeCell ref="E302:F302"/>
    <mergeCell ref="I330:K330"/>
    <mergeCell ref="I319:K319"/>
    <mergeCell ref="I320:K320"/>
    <mergeCell ref="C310:D310"/>
    <mergeCell ref="C311:D311"/>
    <mergeCell ref="L295:L305"/>
    <mergeCell ref="L306:L350"/>
    <mergeCell ref="C306:D306"/>
    <mergeCell ref="C307:D307"/>
    <mergeCell ref="C308:D308"/>
    <mergeCell ref="C328:D328"/>
    <mergeCell ref="C329:D329"/>
    <mergeCell ref="C322:D322"/>
    <mergeCell ref="M306:M350"/>
    <mergeCell ref="E313:F313"/>
    <mergeCell ref="E314:F314"/>
    <mergeCell ref="C338:D338"/>
    <mergeCell ref="C339:D339"/>
    <mergeCell ref="C340:D340"/>
    <mergeCell ref="C341:D341"/>
    <mergeCell ref="I293:K294"/>
    <mergeCell ref="L293:L294"/>
    <mergeCell ref="M293:M294"/>
    <mergeCell ref="E301:F301"/>
    <mergeCell ref="A293:A294"/>
    <mergeCell ref="B293:B294"/>
    <mergeCell ref="C293:D293"/>
    <mergeCell ref="C294:D294"/>
    <mergeCell ref="C295:D295"/>
    <mergeCell ref="C296:D296"/>
    <mergeCell ref="M290:M292"/>
    <mergeCell ref="N290:N292"/>
    <mergeCell ref="E295:F295"/>
    <mergeCell ref="E296:F296"/>
    <mergeCell ref="N295:N305"/>
    <mergeCell ref="E293:F294"/>
    <mergeCell ref="G293:H294"/>
    <mergeCell ref="E290:F292"/>
    <mergeCell ref="G290:H292"/>
    <mergeCell ref="G295:H305"/>
    <mergeCell ref="A290:A292"/>
    <mergeCell ref="B290:B292"/>
    <mergeCell ref="C290:D290"/>
    <mergeCell ref="C291:D291"/>
    <mergeCell ref="C292:D292"/>
    <mergeCell ref="I290:K292"/>
    <mergeCell ref="L290:L292"/>
    <mergeCell ref="N293:N294"/>
    <mergeCell ref="C304:D304"/>
    <mergeCell ref="C305:D305"/>
    <mergeCell ref="E304:F304"/>
    <mergeCell ref="E305:F305"/>
    <mergeCell ref="L284:L286"/>
    <mergeCell ref="M284:M286"/>
    <mergeCell ref="N284:N286"/>
    <mergeCell ref="A287:A289"/>
    <mergeCell ref="B287:B289"/>
    <mergeCell ref="C287:D287"/>
    <mergeCell ref="C288:D288"/>
    <mergeCell ref="C289:D289"/>
    <mergeCell ref="E287:F289"/>
    <mergeCell ref="A282:N282"/>
    <mergeCell ref="A283:N283"/>
    <mergeCell ref="I269:K269"/>
    <mergeCell ref="I270:K270"/>
    <mergeCell ref="I271:K271"/>
    <mergeCell ref="I272:K272"/>
    <mergeCell ref="L269:L274"/>
    <mergeCell ref="N269:N274"/>
    <mergeCell ref="E284:F286"/>
    <mergeCell ref="G284:H286"/>
    <mergeCell ref="G287:H289"/>
    <mergeCell ref="I287:K289"/>
    <mergeCell ref="I284:K286"/>
    <mergeCell ref="A284:A286"/>
    <mergeCell ref="B284:B286"/>
    <mergeCell ref="C284:D284"/>
    <mergeCell ref="C285:D285"/>
    <mergeCell ref="C286:D286"/>
    <mergeCell ref="L287:L289"/>
    <mergeCell ref="M287:M289"/>
    <mergeCell ref="N287:N289"/>
    <mergeCell ref="G275:H281"/>
    <mergeCell ref="I275:K281"/>
    <mergeCell ref="L275:L281"/>
    <mergeCell ref="N275:N281"/>
    <mergeCell ref="G269:H274"/>
    <mergeCell ref="L264:L266"/>
    <mergeCell ref="N264:N266"/>
    <mergeCell ref="L267:L268"/>
    <mergeCell ref="N267:N268"/>
    <mergeCell ref="C275:D281"/>
    <mergeCell ref="E275:F275"/>
    <mergeCell ref="E276:F276"/>
    <mergeCell ref="E277:F277"/>
    <mergeCell ref="E278:F278"/>
    <mergeCell ref="E279:F279"/>
    <mergeCell ref="E280:F280"/>
    <mergeCell ref="E281:F281"/>
    <mergeCell ref="I273:K273"/>
    <mergeCell ref="I274:K274"/>
    <mergeCell ref="M267:M268"/>
    <mergeCell ref="G264:H266"/>
    <mergeCell ref="I264:K264"/>
    <mergeCell ref="I265:K265"/>
    <mergeCell ref="I266:K266"/>
    <mergeCell ref="A269:A274"/>
    <mergeCell ref="C269:D274"/>
    <mergeCell ref="E269:F269"/>
    <mergeCell ref="E270:F270"/>
    <mergeCell ref="E271:F271"/>
    <mergeCell ref="E272:F272"/>
    <mergeCell ref="E273:F273"/>
    <mergeCell ref="E274:F274"/>
    <mergeCell ref="A267:A268"/>
    <mergeCell ref="B267:B268"/>
    <mergeCell ref="C267:D268"/>
    <mergeCell ref="E267:F268"/>
    <mergeCell ref="G267:H268"/>
    <mergeCell ref="I267:K268"/>
    <mergeCell ref="G263:H263"/>
    <mergeCell ref="I263:K263"/>
    <mergeCell ref="I262:K262"/>
    <mergeCell ref="L259:L262"/>
    <mergeCell ref="M259:M262"/>
    <mergeCell ref="N259:N262"/>
    <mergeCell ref="I256:K256"/>
    <mergeCell ref="C263:D263"/>
    <mergeCell ref="E263:F263"/>
    <mergeCell ref="I261:K261"/>
    <mergeCell ref="G259:H262"/>
    <mergeCell ref="I259:K259"/>
    <mergeCell ref="A264:A266"/>
    <mergeCell ref="C264:D266"/>
    <mergeCell ref="E264:F264"/>
    <mergeCell ref="E265:F265"/>
    <mergeCell ref="E266:F266"/>
    <mergeCell ref="I260:K260"/>
    <mergeCell ref="E261:F261"/>
    <mergeCell ref="E262:F262"/>
    <mergeCell ref="A256:A257"/>
    <mergeCell ref="B245:B246"/>
    <mergeCell ref="C245:D246"/>
    <mergeCell ref="E245:F246"/>
    <mergeCell ref="G245:H246"/>
    <mergeCell ref="C247:D250"/>
    <mergeCell ref="E247:F247"/>
    <mergeCell ref="E248:F248"/>
    <mergeCell ref="B259:B262"/>
    <mergeCell ref="C259:D262"/>
    <mergeCell ref="E259:F259"/>
    <mergeCell ref="E260:F260"/>
    <mergeCell ref="N256:N257"/>
    <mergeCell ref="C258:D258"/>
    <mergeCell ref="E258:F258"/>
    <mergeCell ref="G258:H258"/>
    <mergeCell ref="I258:K258"/>
    <mergeCell ref="G256:H257"/>
    <mergeCell ref="L254:L255"/>
    <mergeCell ref="M254:M255"/>
    <mergeCell ref="N254:N255"/>
    <mergeCell ref="I254:K254"/>
    <mergeCell ref="I255:K255"/>
    <mergeCell ref="C256:D257"/>
    <mergeCell ref="E256:F256"/>
    <mergeCell ref="E257:F257"/>
    <mergeCell ref="E249:F249"/>
    <mergeCell ref="E250:F250"/>
    <mergeCell ref="A251:N251"/>
    <mergeCell ref="A252:N252"/>
    <mergeCell ref="A253:N253"/>
    <mergeCell ref="A254:A255"/>
    <mergeCell ref="C254:D255"/>
    <mergeCell ref="E254:F254"/>
    <mergeCell ref="E255:F255"/>
    <mergeCell ref="G254:H255"/>
    <mergeCell ref="I257:K257"/>
    <mergeCell ref="L256:L257"/>
    <mergeCell ref="M256:M257"/>
    <mergeCell ref="C236:D236"/>
    <mergeCell ref="C237:D237"/>
    <mergeCell ref="C238:D238"/>
    <mergeCell ref="E233:F233"/>
    <mergeCell ref="E234:F234"/>
    <mergeCell ref="E235:F235"/>
    <mergeCell ref="E236:F236"/>
    <mergeCell ref="E237:F237"/>
    <mergeCell ref="C233:D233"/>
    <mergeCell ref="C234:D234"/>
    <mergeCell ref="M239:M243"/>
    <mergeCell ref="I238:K238"/>
    <mergeCell ref="N239:N243"/>
    <mergeCell ref="C244:D244"/>
    <mergeCell ref="E244:F244"/>
    <mergeCell ref="G244:H244"/>
    <mergeCell ref="G239:H243"/>
    <mergeCell ref="I239:K239"/>
    <mergeCell ref="I240:K240"/>
    <mergeCell ref="I241:K241"/>
    <mergeCell ref="E242:F242"/>
    <mergeCell ref="I242:K242"/>
    <mergeCell ref="I243:K243"/>
    <mergeCell ref="C239:D243"/>
    <mergeCell ref="E239:F239"/>
    <mergeCell ref="E240:F240"/>
    <mergeCell ref="L239:L243"/>
    <mergeCell ref="E243:F243"/>
    <mergeCell ref="I227:K227"/>
    <mergeCell ref="I228:K228"/>
    <mergeCell ref="I229:K229"/>
    <mergeCell ref="I230:K230"/>
    <mergeCell ref="I231:K231"/>
    <mergeCell ref="I232:K232"/>
    <mergeCell ref="E229:F229"/>
    <mergeCell ref="L233:L238"/>
    <mergeCell ref="M233:M238"/>
    <mergeCell ref="E238:F238"/>
    <mergeCell ref="G233:H238"/>
    <mergeCell ref="I233:K233"/>
    <mergeCell ref="I234:K234"/>
    <mergeCell ref="I235:K235"/>
    <mergeCell ref="I236:K236"/>
    <mergeCell ref="I237:K237"/>
    <mergeCell ref="N247:N250"/>
    <mergeCell ref="L247:L250"/>
    <mergeCell ref="M247:M250"/>
    <mergeCell ref="M245:M246"/>
    <mergeCell ref="N245:N246"/>
    <mergeCell ref="I245:K246"/>
    <mergeCell ref="L245:L246"/>
    <mergeCell ref="G247:H250"/>
    <mergeCell ref="I247:K247"/>
    <mergeCell ref="I248:K248"/>
    <mergeCell ref="I249:K249"/>
    <mergeCell ref="I250:K250"/>
    <mergeCell ref="I244:K244"/>
    <mergeCell ref="L220:L223"/>
    <mergeCell ref="M220:M223"/>
    <mergeCell ref="N220:N223"/>
    <mergeCell ref="C220:D223"/>
    <mergeCell ref="E220:F220"/>
    <mergeCell ref="E221:F221"/>
    <mergeCell ref="E222:F222"/>
    <mergeCell ref="E223:F223"/>
    <mergeCell ref="I222:K222"/>
    <mergeCell ref="I223:K223"/>
    <mergeCell ref="C231:D231"/>
    <mergeCell ref="C232:D232"/>
    <mergeCell ref="L225:L232"/>
    <mergeCell ref="N225:N232"/>
    <mergeCell ref="E230:F230"/>
    <mergeCell ref="E241:F241"/>
    <mergeCell ref="E226:F226"/>
    <mergeCell ref="E227:F227"/>
    <mergeCell ref="E228:F228"/>
    <mergeCell ref="N233:N238"/>
    <mergeCell ref="G225:H232"/>
    <mergeCell ref="C219:D219"/>
    <mergeCell ref="E219:F219"/>
    <mergeCell ref="G219:H219"/>
    <mergeCell ref="I219:K219"/>
    <mergeCell ref="C216:D216"/>
    <mergeCell ref="E216:F216"/>
    <mergeCell ref="G216:H216"/>
    <mergeCell ref="I216:K216"/>
    <mergeCell ref="C217:D217"/>
    <mergeCell ref="E217:F217"/>
    <mergeCell ref="G217:H217"/>
    <mergeCell ref="I217:K217"/>
    <mergeCell ref="C235:D235"/>
    <mergeCell ref="C225:D225"/>
    <mergeCell ref="C226:D226"/>
    <mergeCell ref="C227:D227"/>
    <mergeCell ref="C228:D228"/>
    <mergeCell ref="C229:D229"/>
    <mergeCell ref="C230:D230"/>
    <mergeCell ref="C224:D224"/>
    <mergeCell ref="E224:F224"/>
    <mergeCell ref="G224:H224"/>
    <mergeCell ref="I225:K225"/>
    <mergeCell ref="I226:K226"/>
    <mergeCell ref="A213:A214"/>
    <mergeCell ref="B213:B214"/>
    <mergeCell ref="C213:D213"/>
    <mergeCell ref="C214:D214"/>
    <mergeCell ref="L213:L214"/>
    <mergeCell ref="M213:M214"/>
    <mergeCell ref="C212:D212"/>
    <mergeCell ref="E212:F212"/>
    <mergeCell ref="G212:H212"/>
    <mergeCell ref="I212:K212"/>
    <mergeCell ref="B225:B232"/>
    <mergeCell ref="I224:K224"/>
    <mergeCell ref="G220:H223"/>
    <mergeCell ref="I220:K220"/>
    <mergeCell ref="I221:K221"/>
    <mergeCell ref="E231:F231"/>
    <mergeCell ref="E232:F232"/>
    <mergeCell ref="E225:F225"/>
    <mergeCell ref="C218:D218"/>
    <mergeCell ref="E218:F218"/>
    <mergeCell ref="G218:H218"/>
    <mergeCell ref="I218:K218"/>
    <mergeCell ref="E201:F201"/>
    <mergeCell ref="E199:F200"/>
    <mergeCell ref="N213:N214"/>
    <mergeCell ref="C215:D215"/>
    <mergeCell ref="E215:F215"/>
    <mergeCell ref="G215:H215"/>
    <mergeCell ref="I215:K215"/>
    <mergeCell ref="E213:F214"/>
    <mergeCell ref="G213:H214"/>
    <mergeCell ref="I213:K214"/>
    <mergeCell ref="C211:D211"/>
    <mergeCell ref="E211:F211"/>
    <mergeCell ref="G211:H211"/>
    <mergeCell ref="I211:K211"/>
    <mergeCell ref="C205:D205"/>
    <mergeCell ref="E205:F205"/>
    <mergeCell ref="G205:H205"/>
    <mergeCell ref="I205:K205"/>
    <mergeCell ref="I201:K201"/>
    <mergeCell ref="A199:A200"/>
    <mergeCell ref="B199:B200"/>
    <mergeCell ref="C199:D199"/>
    <mergeCell ref="C200:D200"/>
    <mergeCell ref="A203:N203"/>
    <mergeCell ref="A204:N204"/>
    <mergeCell ref="C210:D210"/>
    <mergeCell ref="E210:F210"/>
    <mergeCell ref="G210:H210"/>
    <mergeCell ref="I210:K210"/>
    <mergeCell ref="A202:N202"/>
    <mergeCell ref="G199:H200"/>
    <mergeCell ref="I199:K200"/>
    <mergeCell ref="L199:L200"/>
    <mergeCell ref="M199:M200"/>
    <mergeCell ref="N199:N200"/>
    <mergeCell ref="G207:H207"/>
    <mergeCell ref="I207:K207"/>
    <mergeCell ref="C209:D209"/>
    <mergeCell ref="E209:F209"/>
    <mergeCell ref="G209:H209"/>
    <mergeCell ref="I209:K209"/>
    <mergeCell ref="C206:D206"/>
    <mergeCell ref="E206:F206"/>
    <mergeCell ref="G206:H206"/>
    <mergeCell ref="I206:K206"/>
    <mergeCell ref="C208:D208"/>
    <mergeCell ref="E208:F208"/>
    <mergeCell ref="G208:H208"/>
    <mergeCell ref="I208:K208"/>
    <mergeCell ref="C207:D207"/>
    <mergeCell ref="E207:F207"/>
    <mergeCell ref="N192:N193"/>
    <mergeCell ref="I195:K195"/>
    <mergeCell ref="I196:K196"/>
    <mergeCell ref="L185:L189"/>
    <mergeCell ref="M185:M189"/>
    <mergeCell ref="N185:N189"/>
    <mergeCell ref="L195:L198"/>
    <mergeCell ref="M195:M198"/>
    <mergeCell ref="L190:L191"/>
    <mergeCell ref="M190:M191"/>
    <mergeCell ref="N190:N191"/>
    <mergeCell ref="C195:D195"/>
    <mergeCell ref="C196:D196"/>
    <mergeCell ref="E197:F197"/>
    <mergeCell ref="E198:F198"/>
    <mergeCell ref="E195:F195"/>
    <mergeCell ref="E196:F196"/>
    <mergeCell ref="C197:D197"/>
    <mergeCell ref="C198:D198"/>
    <mergeCell ref="I197:K197"/>
    <mergeCell ref="I198:K198"/>
    <mergeCell ref="G195:H198"/>
    <mergeCell ref="E186:F186"/>
    <mergeCell ref="E187:F187"/>
    <mergeCell ref="E188:F188"/>
    <mergeCell ref="E189:F189"/>
    <mergeCell ref="C194:D194"/>
    <mergeCell ref="E194:F194"/>
    <mergeCell ref="G192:H193"/>
    <mergeCell ref="I192:K192"/>
    <mergeCell ref="I193:K193"/>
    <mergeCell ref="G194:H194"/>
    <mergeCell ref="I194:K194"/>
    <mergeCell ref="C192:D193"/>
    <mergeCell ref="E192:F192"/>
    <mergeCell ref="E193:F193"/>
    <mergeCell ref="L192:L193"/>
    <mergeCell ref="M192:M193"/>
    <mergeCell ref="I180:K180"/>
    <mergeCell ref="I181:K181"/>
    <mergeCell ref="I182:K182"/>
    <mergeCell ref="I183:K183"/>
    <mergeCell ref="I184:K184"/>
    <mergeCell ref="A190:A191"/>
    <mergeCell ref="C190:D191"/>
    <mergeCell ref="E190:F190"/>
    <mergeCell ref="E191:F191"/>
    <mergeCell ref="L176:L177"/>
    <mergeCell ref="M176:M177"/>
    <mergeCell ref="E176:F177"/>
    <mergeCell ref="G176:H177"/>
    <mergeCell ref="I176:K177"/>
    <mergeCell ref="G190:H191"/>
    <mergeCell ref="I190:K190"/>
    <mergeCell ref="I191:K191"/>
    <mergeCell ref="G185:H189"/>
    <mergeCell ref="I185:K185"/>
    <mergeCell ref="I186:K186"/>
    <mergeCell ref="I187:K187"/>
    <mergeCell ref="I188:K188"/>
    <mergeCell ref="I189:K189"/>
    <mergeCell ref="L180:L184"/>
    <mergeCell ref="M180:M184"/>
    <mergeCell ref="A176:A177"/>
    <mergeCell ref="A185:A189"/>
    <mergeCell ref="C185:D189"/>
    <mergeCell ref="E185:F185"/>
    <mergeCell ref="G180:H184"/>
    <mergeCell ref="I173:K173"/>
    <mergeCell ref="I174:K174"/>
    <mergeCell ref="I175:K175"/>
    <mergeCell ref="C170:D170"/>
    <mergeCell ref="A164:A166"/>
    <mergeCell ref="B164:B166"/>
    <mergeCell ref="C164:D164"/>
    <mergeCell ref="G157:H159"/>
    <mergeCell ref="I151:K151"/>
    <mergeCell ref="I152:K152"/>
    <mergeCell ref="I153:K153"/>
    <mergeCell ref="I154:K154"/>
    <mergeCell ref="A157:A159"/>
    <mergeCell ref="A169:A170"/>
    <mergeCell ref="B169:B170"/>
    <mergeCell ref="C169:D169"/>
    <mergeCell ref="I156:K156"/>
    <mergeCell ref="N178:N179"/>
    <mergeCell ref="A180:A184"/>
    <mergeCell ref="C180:D184"/>
    <mergeCell ref="E180:F180"/>
    <mergeCell ref="E181:F181"/>
    <mergeCell ref="E182:F182"/>
    <mergeCell ref="E183:F183"/>
    <mergeCell ref="E184:F184"/>
    <mergeCell ref="N176:N177"/>
    <mergeCell ref="A178:A179"/>
    <mergeCell ref="B178:B179"/>
    <mergeCell ref="C178:D178"/>
    <mergeCell ref="C179:D179"/>
    <mergeCell ref="E178:F179"/>
    <mergeCell ref="G178:H179"/>
    <mergeCell ref="I178:K179"/>
    <mergeCell ref="L178:L179"/>
    <mergeCell ref="M178:M179"/>
    <mergeCell ref="N180:N184"/>
    <mergeCell ref="B176:B177"/>
    <mergeCell ref="C176:D176"/>
    <mergeCell ref="C177:D177"/>
    <mergeCell ref="N169:N170"/>
    <mergeCell ref="I167:K168"/>
    <mergeCell ref="L167:L168"/>
    <mergeCell ref="M167:M168"/>
    <mergeCell ref="N167:N168"/>
    <mergeCell ref="I155:K155"/>
    <mergeCell ref="I169:K170"/>
    <mergeCell ref="L169:L170"/>
    <mergeCell ref="M169:M170"/>
    <mergeCell ref="L164:L166"/>
    <mergeCell ref="G169:H170"/>
    <mergeCell ref="G164:H166"/>
    <mergeCell ref="I164:K166"/>
    <mergeCell ref="L171:L175"/>
    <mergeCell ref="M171:M175"/>
    <mergeCell ref="N171:N175"/>
    <mergeCell ref="A171:A175"/>
    <mergeCell ref="C171:D175"/>
    <mergeCell ref="E172:F172"/>
    <mergeCell ref="E173:F173"/>
    <mergeCell ref="E174:F174"/>
    <mergeCell ref="E175:F175"/>
    <mergeCell ref="E171:F171"/>
    <mergeCell ref="E164:F166"/>
    <mergeCell ref="A151:A156"/>
    <mergeCell ref="E169:F170"/>
    <mergeCell ref="A160:N160"/>
    <mergeCell ref="A161:N161"/>
    <mergeCell ref="A162:N162"/>
    <mergeCell ref="G171:H175"/>
    <mergeCell ref="I171:K171"/>
    <mergeCell ref="I172:K172"/>
    <mergeCell ref="N164:N166"/>
    <mergeCell ref="A167:A168"/>
    <mergeCell ref="B167:B168"/>
    <mergeCell ref="C167:D168"/>
    <mergeCell ref="E167:F168"/>
    <mergeCell ref="G167:H168"/>
    <mergeCell ref="M164:M166"/>
    <mergeCell ref="C165:D165"/>
    <mergeCell ref="C166:D166"/>
    <mergeCell ref="L146:L150"/>
    <mergeCell ref="I148:K148"/>
    <mergeCell ref="I149:K149"/>
    <mergeCell ref="I150:K150"/>
    <mergeCell ref="E155:F155"/>
    <mergeCell ref="E156:F156"/>
    <mergeCell ref="G151:H156"/>
    <mergeCell ref="E151:F151"/>
    <mergeCell ref="E152:F152"/>
    <mergeCell ref="E153:F153"/>
    <mergeCell ref="E154:F154"/>
    <mergeCell ref="G146:H150"/>
    <mergeCell ref="I146:K146"/>
    <mergeCell ref="I147:K147"/>
    <mergeCell ref="A163:N163"/>
    <mergeCell ref="A146:A150"/>
    <mergeCell ref="C146:D150"/>
    <mergeCell ref="E146:F146"/>
    <mergeCell ref="E147:F147"/>
    <mergeCell ref="E148:F148"/>
    <mergeCell ref="E149:F149"/>
    <mergeCell ref="E150:F150"/>
    <mergeCell ref="M146:M150"/>
    <mergeCell ref="N146:N150"/>
    <mergeCell ref="N157:N159"/>
    <mergeCell ref="L151:L156"/>
    <mergeCell ref="M151:M156"/>
    <mergeCell ref="N151:N156"/>
    <mergeCell ref="I157:K159"/>
    <mergeCell ref="L157:L159"/>
    <mergeCell ref="M157:M159"/>
    <mergeCell ref="E157:F159"/>
    <mergeCell ref="B140:B141"/>
    <mergeCell ref="C140:D140"/>
    <mergeCell ref="C141:D141"/>
    <mergeCell ref="A142:A143"/>
    <mergeCell ref="B142:B143"/>
    <mergeCell ref="C142:D143"/>
    <mergeCell ref="E140:F141"/>
    <mergeCell ref="G140:H141"/>
    <mergeCell ref="B157:B159"/>
    <mergeCell ref="C157:D157"/>
    <mergeCell ref="C158:D158"/>
    <mergeCell ref="C159:D159"/>
    <mergeCell ref="C151:D156"/>
    <mergeCell ref="A140:A141"/>
    <mergeCell ref="E145:F145"/>
    <mergeCell ref="A144:A145"/>
    <mergeCell ref="G145:H145"/>
    <mergeCell ref="I145:K145"/>
    <mergeCell ref="N144:N145"/>
    <mergeCell ref="G142:H143"/>
    <mergeCell ref="I142:K143"/>
    <mergeCell ref="E142:F143"/>
    <mergeCell ref="I140:K141"/>
    <mergeCell ref="I138:K138"/>
    <mergeCell ref="L135:L139"/>
    <mergeCell ref="L129:L130"/>
    <mergeCell ref="M129:M130"/>
    <mergeCell ref="I133:K134"/>
    <mergeCell ref="M135:M139"/>
    <mergeCell ref="I139:K139"/>
    <mergeCell ref="N133:N134"/>
    <mergeCell ref="E139:F139"/>
    <mergeCell ref="G135:H139"/>
    <mergeCell ref="I135:K135"/>
    <mergeCell ref="I136:K136"/>
    <mergeCell ref="I137:K137"/>
    <mergeCell ref="G133:H134"/>
    <mergeCell ref="N135:N139"/>
    <mergeCell ref="C135:D139"/>
    <mergeCell ref="E135:F135"/>
    <mergeCell ref="E136:F136"/>
    <mergeCell ref="E137:F137"/>
    <mergeCell ref="E138:F138"/>
    <mergeCell ref="N131:N132"/>
    <mergeCell ref="I131:K131"/>
    <mergeCell ref="I132:K132"/>
    <mergeCell ref="L133:L134"/>
    <mergeCell ref="M133:M134"/>
    <mergeCell ref="A133:A134"/>
    <mergeCell ref="B133:B134"/>
    <mergeCell ref="C133:D134"/>
    <mergeCell ref="E133:F134"/>
    <mergeCell ref="I128:K128"/>
    <mergeCell ref="C124:D128"/>
    <mergeCell ref="E124:F124"/>
    <mergeCell ref="E125:F125"/>
    <mergeCell ref="E126:F126"/>
    <mergeCell ref="E127:F127"/>
    <mergeCell ref="N129:N130"/>
    <mergeCell ref="A131:A132"/>
    <mergeCell ref="C131:D131"/>
    <mergeCell ref="C132:D132"/>
    <mergeCell ref="E131:F131"/>
    <mergeCell ref="E132:F132"/>
    <mergeCell ref="G129:H130"/>
    <mergeCell ref="I129:K129"/>
    <mergeCell ref="A129:A130"/>
    <mergeCell ref="B129:B130"/>
    <mergeCell ref="I130:K130"/>
    <mergeCell ref="L131:L132"/>
    <mergeCell ref="M131:M132"/>
    <mergeCell ref="C129:D129"/>
    <mergeCell ref="C130:D130"/>
    <mergeCell ref="E129:F129"/>
    <mergeCell ref="E130:F130"/>
    <mergeCell ref="L124:L128"/>
    <mergeCell ref="M124:M128"/>
    <mergeCell ref="G124:H128"/>
    <mergeCell ref="E128:F128"/>
    <mergeCell ref="N104:N105"/>
    <mergeCell ref="I110:K111"/>
    <mergeCell ref="A106:A107"/>
    <mergeCell ref="B106:B107"/>
    <mergeCell ref="I124:K124"/>
    <mergeCell ref="I125:K125"/>
    <mergeCell ref="I126:K126"/>
    <mergeCell ref="I127:K127"/>
    <mergeCell ref="N124:N128"/>
    <mergeCell ref="M115:M116"/>
    <mergeCell ref="N115:N116"/>
    <mergeCell ref="M113:M114"/>
    <mergeCell ref="N113:N114"/>
    <mergeCell ref="L106:L107"/>
    <mergeCell ref="L113:L114"/>
    <mergeCell ref="E115:F116"/>
    <mergeCell ref="G115:H116"/>
    <mergeCell ref="I115:K116"/>
    <mergeCell ref="G106:H107"/>
    <mergeCell ref="I106:K107"/>
    <mergeCell ref="L110:L111"/>
    <mergeCell ref="M106:M107"/>
    <mergeCell ref="B115:B116"/>
    <mergeCell ref="C115:D115"/>
    <mergeCell ref="C116:D116"/>
    <mergeCell ref="M110:M111"/>
    <mergeCell ref="E117:F117"/>
    <mergeCell ref="G117:H117"/>
    <mergeCell ref="I117:K117"/>
    <mergeCell ref="N117:N121"/>
    <mergeCell ref="A113:A114"/>
    <mergeCell ref="B113:B114"/>
    <mergeCell ref="C113:D113"/>
    <mergeCell ref="C114:D114"/>
    <mergeCell ref="E113:F114"/>
    <mergeCell ref="G113:H114"/>
    <mergeCell ref="I113:K114"/>
    <mergeCell ref="A117:A121"/>
    <mergeCell ref="A115:A116"/>
    <mergeCell ref="N110:N111"/>
    <mergeCell ref="A110:A111"/>
    <mergeCell ref="B110:B111"/>
    <mergeCell ref="C110:D110"/>
    <mergeCell ref="C111:D111"/>
    <mergeCell ref="E110:F111"/>
    <mergeCell ref="G110:H111"/>
    <mergeCell ref="C106:D107"/>
    <mergeCell ref="E106:F107"/>
    <mergeCell ref="I100:K100"/>
    <mergeCell ref="L99:L100"/>
    <mergeCell ref="M99:M100"/>
    <mergeCell ref="N99:N100"/>
    <mergeCell ref="I104:K104"/>
    <mergeCell ref="I105:K105"/>
    <mergeCell ref="C101:D101"/>
    <mergeCell ref="E101:F101"/>
    <mergeCell ref="G101:H101"/>
    <mergeCell ref="I101:K101"/>
    <mergeCell ref="G102:H102"/>
    <mergeCell ref="I102:K102"/>
    <mergeCell ref="A108:A109"/>
    <mergeCell ref="B108:B109"/>
    <mergeCell ref="C108:D109"/>
    <mergeCell ref="E108:F109"/>
    <mergeCell ref="G108:H109"/>
    <mergeCell ref="I108:K109"/>
    <mergeCell ref="L108:L109"/>
    <mergeCell ref="M108:M109"/>
    <mergeCell ref="C103:D103"/>
    <mergeCell ref="E103:F103"/>
    <mergeCell ref="G103:H103"/>
    <mergeCell ref="I103:K103"/>
    <mergeCell ref="L104:L105"/>
    <mergeCell ref="M104:M105"/>
    <mergeCell ref="C104:D105"/>
    <mergeCell ref="E104:F104"/>
    <mergeCell ref="E105:F105"/>
    <mergeCell ref="G104:H105"/>
    <mergeCell ref="L87:L89"/>
    <mergeCell ref="M87:M89"/>
    <mergeCell ref="N87:N89"/>
    <mergeCell ref="C90:D90"/>
    <mergeCell ref="G90:H90"/>
    <mergeCell ref="L91:L92"/>
    <mergeCell ref="M91:M92"/>
    <mergeCell ref="N91:N92"/>
    <mergeCell ref="A98:N98"/>
    <mergeCell ref="A99:A100"/>
    <mergeCell ref="B99:B100"/>
    <mergeCell ref="C99:D100"/>
    <mergeCell ref="E99:F99"/>
    <mergeCell ref="E100:F100"/>
    <mergeCell ref="G99:H100"/>
    <mergeCell ref="I99:K99"/>
    <mergeCell ref="L93:L95"/>
    <mergeCell ref="M93:M95"/>
    <mergeCell ref="N93:N95"/>
    <mergeCell ref="E94:F94"/>
    <mergeCell ref="E95:F95"/>
    <mergeCell ref="G93:H95"/>
    <mergeCell ref="I93:K93"/>
    <mergeCell ref="I94:K94"/>
    <mergeCell ref="I95:K95"/>
    <mergeCell ref="A93:A95"/>
    <mergeCell ref="C93:D93"/>
    <mergeCell ref="C85:D85"/>
    <mergeCell ref="C86:D86"/>
    <mergeCell ref="E84:F84"/>
    <mergeCell ref="E85:F85"/>
    <mergeCell ref="A81:A83"/>
    <mergeCell ref="B81:B83"/>
    <mergeCell ref="C81:D81"/>
    <mergeCell ref="G81:H83"/>
    <mergeCell ref="I91:K92"/>
    <mergeCell ref="C91:D91"/>
    <mergeCell ref="C92:D92"/>
    <mergeCell ref="E91:F92"/>
    <mergeCell ref="G91:H92"/>
    <mergeCell ref="C83:D83"/>
    <mergeCell ref="C94:D94"/>
    <mergeCell ref="C95:D95"/>
    <mergeCell ref="E93:F93"/>
    <mergeCell ref="A91:A92"/>
    <mergeCell ref="B91:B92"/>
    <mergeCell ref="C82:D82"/>
    <mergeCell ref="E81:F83"/>
    <mergeCell ref="I90:K90"/>
    <mergeCell ref="E90:F90"/>
    <mergeCell ref="N73:N74"/>
    <mergeCell ref="C75:D75"/>
    <mergeCell ref="C76:D76"/>
    <mergeCell ref="C78:D78"/>
    <mergeCell ref="N75:N80"/>
    <mergeCell ref="C80:D80"/>
    <mergeCell ref="E75:F75"/>
    <mergeCell ref="E76:F76"/>
    <mergeCell ref="E78:F78"/>
    <mergeCell ref="E79:F79"/>
    <mergeCell ref="N84:N86"/>
    <mergeCell ref="A87:A89"/>
    <mergeCell ref="B87:B89"/>
    <mergeCell ref="C87:D87"/>
    <mergeCell ref="C88:D88"/>
    <mergeCell ref="C89:D89"/>
    <mergeCell ref="E87:F89"/>
    <mergeCell ref="G87:H89"/>
    <mergeCell ref="I87:K89"/>
    <mergeCell ref="L84:L86"/>
    <mergeCell ref="I81:K83"/>
    <mergeCell ref="L81:L83"/>
    <mergeCell ref="M81:M83"/>
    <mergeCell ref="E86:F86"/>
    <mergeCell ref="G84:H86"/>
    <mergeCell ref="I84:K84"/>
    <mergeCell ref="I85:K85"/>
    <mergeCell ref="I86:K86"/>
    <mergeCell ref="M84:M86"/>
    <mergeCell ref="N81:N83"/>
    <mergeCell ref="A84:A86"/>
    <mergeCell ref="C84:D84"/>
    <mergeCell ref="E73:F74"/>
    <mergeCell ref="G73:H74"/>
    <mergeCell ref="L75:L80"/>
    <mergeCell ref="M75:M80"/>
    <mergeCell ref="L73:L74"/>
    <mergeCell ref="M73:M74"/>
    <mergeCell ref="I71:K72"/>
    <mergeCell ref="I73:K74"/>
    <mergeCell ref="A71:A72"/>
    <mergeCell ref="B71:B72"/>
    <mergeCell ref="C71:D71"/>
    <mergeCell ref="C72:D72"/>
    <mergeCell ref="I69:K70"/>
    <mergeCell ref="A73:A74"/>
    <mergeCell ref="B73:B74"/>
    <mergeCell ref="C73:D73"/>
    <mergeCell ref="C74:D74"/>
    <mergeCell ref="E80:F80"/>
    <mergeCell ref="C79:D79"/>
    <mergeCell ref="E71:F72"/>
    <mergeCell ref="G71:H72"/>
    <mergeCell ref="G75:H80"/>
    <mergeCell ref="I75:K75"/>
    <mergeCell ref="I76:K76"/>
    <mergeCell ref="I78:K78"/>
    <mergeCell ref="I79:K79"/>
    <mergeCell ref="I80:K80"/>
    <mergeCell ref="C77:D77"/>
    <mergeCell ref="E77:F77"/>
    <mergeCell ref="A75:A80"/>
    <mergeCell ref="N59:N60"/>
    <mergeCell ref="L59:L60"/>
    <mergeCell ref="M59:M60"/>
    <mergeCell ref="L67:L68"/>
    <mergeCell ref="M67:M68"/>
    <mergeCell ref="N67:N68"/>
    <mergeCell ref="L61:L62"/>
    <mergeCell ref="M61:M62"/>
    <mergeCell ref="N61:N62"/>
    <mergeCell ref="G67:H68"/>
    <mergeCell ref="A69:A70"/>
    <mergeCell ref="B69:B70"/>
    <mergeCell ref="C69:D69"/>
    <mergeCell ref="C70:D70"/>
    <mergeCell ref="I67:K68"/>
    <mergeCell ref="L71:L72"/>
    <mergeCell ref="M71:M72"/>
    <mergeCell ref="N71:N72"/>
    <mergeCell ref="E69:F70"/>
    <mergeCell ref="G69:H70"/>
    <mergeCell ref="A67:A68"/>
    <mergeCell ref="B67:B68"/>
    <mergeCell ref="C67:D67"/>
    <mergeCell ref="C68:D68"/>
    <mergeCell ref="E67:F68"/>
    <mergeCell ref="L69:L70"/>
    <mergeCell ref="M69:M70"/>
    <mergeCell ref="N69:N70"/>
    <mergeCell ref="C66:D66"/>
    <mergeCell ref="E65:F65"/>
    <mergeCell ref="I63:K63"/>
    <mergeCell ref="I64:K64"/>
    <mergeCell ref="E63:F63"/>
    <mergeCell ref="E64:F64"/>
    <mergeCell ref="C64:D64"/>
    <mergeCell ref="G63:H64"/>
    <mergeCell ref="C63:D63"/>
    <mergeCell ref="L63:L66"/>
    <mergeCell ref="M63:M66"/>
    <mergeCell ref="N63:N66"/>
    <mergeCell ref="E66:F66"/>
    <mergeCell ref="G65:H65"/>
    <mergeCell ref="G66:H66"/>
    <mergeCell ref="I65:K65"/>
    <mergeCell ref="I66:K66"/>
    <mergeCell ref="C65:D65"/>
    <mergeCell ref="C61:D61"/>
    <mergeCell ref="C62:D62"/>
    <mergeCell ref="E61:F62"/>
    <mergeCell ref="G61:H62"/>
    <mergeCell ref="I61:K62"/>
    <mergeCell ref="A59:A60"/>
    <mergeCell ref="B59:B60"/>
    <mergeCell ref="C59:D59"/>
    <mergeCell ref="C60:D60"/>
    <mergeCell ref="E59:F60"/>
    <mergeCell ref="G59:H60"/>
    <mergeCell ref="I59:K60"/>
    <mergeCell ref="B61:B62"/>
    <mergeCell ref="E54:F56"/>
    <mergeCell ref="G54:H56"/>
    <mergeCell ref="I54:K56"/>
    <mergeCell ref="I50:K50"/>
    <mergeCell ref="I51:K51"/>
    <mergeCell ref="L50:L53"/>
    <mergeCell ref="L54:L56"/>
    <mergeCell ref="I52:K52"/>
    <mergeCell ref="I53:K53"/>
    <mergeCell ref="G58:H58"/>
    <mergeCell ref="I58:K58"/>
    <mergeCell ref="B54:B56"/>
    <mergeCell ref="C54:D54"/>
    <mergeCell ref="C55:D55"/>
    <mergeCell ref="C56:D56"/>
    <mergeCell ref="E58:F58"/>
    <mergeCell ref="C58:D58"/>
    <mergeCell ref="N54:N56"/>
    <mergeCell ref="C57:D57"/>
    <mergeCell ref="M47:M49"/>
    <mergeCell ref="N47:N49"/>
    <mergeCell ref="B50:B53"/>
    <mergeCell ref="C50:D50"/>
    <mergeCell ref="C51:D51"/>
    <mergeCell ref="C52:D52"/>
    <mergeCell ref="C53:D53"/>
    <mergeCell ref="E50:F50"/>
    <mergeCell ref="I47:K49"/>
    <mergeCell ref="L47:L49"/>
    <mergeCell ref="C46:D46"/>
    <mergeCell ref="A47:A49"/>
    <mergeCell ref="B47:B49"/>
    <mergeCell ref="E47:F49"/>
    <mergeCell ref="G47:H49"/>
    <mergeCell ref="C47:D49"/>
    <mergeCell ref="E51:F51"/>
    <mergeCell ref="E52:F52"/>
    <mergeCell ref="E53:F53"/>
    <mergeCell ref="I46:K46"/>
    <mergeCell ref="E46:F46"/>
    <mergeCell ref="G46:H46"/>
    <mergeCell ref="N50:N53"/>
    <mergeCell ref="G50:H53"/>
    <mergeCell ref="M50:M53"/>
    <mergeCell ref="G57:H57"/>
    <mergeCell ref="I57:K57"/>
    <mergeCell ref="E57:F57"/>
    <mergeCell ref="M54:M56"/>
    <mergeCell ref="N44:N45"/>
    <mergeCell ref="M35:M36"/>
    <mergeCell ref="N35:N36"/>
    <mergeCell ref="A37:A38"/>
    <mergeCell ref="B37:B38"/>
    <mergeCell ref="C37:D37"/>
    <mergeCell ref="C38:D38"/>
    <mergeCell ref="E37:F38"/>
    <mergeCell ref="G37:H38"/>
    <mergeCell ref="I37:K38"/>
    <mergeCell ref="A44:A45"/>
    <mergeCell ref="A41:A43"/>
    <mergeCell ref="B41:B43"/>
    <mergeCell ref="E41:F43"/>
    <mergeCell ref="I45:K45"/>
    <mergeCell ref="E45:F45"/>
    <mergeCell ref="G41:H43"/>
    <mergeCell ref="I41:K43"/>
    <mergeCell ref="G44:H45"/>
    <mergeCell ref="M39:M40"/>
    <mergeCell ref="N39:N40"/>
    <mergeCell ref="E44:F44"/>
    <mergeCell ref="C44:D45"/>
    <mergeCell ref="I44:K44"/>
    <mergeCell ref="N41:N43"/>
    <mergeCell ref="L41:L43"/>
    <mergeCell ref="M41:M43"/>
    <mergeCell ref="L44:L45"/>
    <mergeCell ref="M44:M45"/>
    <mergeCell ref="C41:D43"/>
    <mergeCell ref="L39:L40"/>
    <mergeCell ref="L37:L38"/>
    <mergeCell ref="M37:M38"/>
    <mergeCell ref="N37:N38"/>
    <mergeCell ref="A39:A40"/>
    <mergeCell ref="B39:B40"/>
    <mergeCell ref="C39:D39"/>
    <mergeCell ref="C40:D40"/>
    <mergeCell ref="E39:F40"/>
    <mergeCell ref="G39:H40"/>
    <mergeCell ref="I39:K40"/>
    <mergeCell ref="G34:H34"/>
    <mergeCell ref="A31:A32"/>
    <mergeCell ref="B31:B32"/>
    <mergeCell ref="C31:D31"/>
    <mergeCell ref="C32:D32"/>
    <mergeCell ref="E31:F32"/>
    <mergeCell ref="G31:H32"/>
    <mergeCell ref="I31:K32"/>
    <mergeCell ref="L35:L36"/>
    <mergeCell ref="E34:F34"/>
    <mergeCell ref="M33:M34"/>
    <mergeCell ref="N33:N34"/>
    <mergeCell ref="A35:A36"/>
    <mergeCell ref="B35:B36"/>
    <mergeCell ref="C35:D35"/>
    <mergeCell ref="C36:D36"/>
    <mergeCell ref="E35:F36"/>
    <mergeCell ref="G35:H36"/>
    <mergeCell ref="I35:K36"/>
    <mergeCell ref="M31:M32"/>
    <mergeCell ref="N31:N32"/>
    <mergeCell ref="A33:A34"/>
    <mergeCell ref="C33:D33"/>
    <mergeCell ref="C34:D34"/>
    <mergeCell ref="I33:K34"/>
    <mergeCell ref="L33:L34"/>
    <mergeCell ref="G33:H33"/>
    <mergeCell ref="E33:F33"/>
    <mergeCell ref="L31:L32"/>
    <mergeCell ref="G21:H22"/>
    <mergeCell ref="L29:L30"/>
    <mergeCell ref="M29:M30"/>
    <mergeCell ref="N29:N30"/>
    <mergeCell ref="I27:K28"/>
    <mergeCell ref="L27:L28"/>
    <mergeCell ref="M27:M28"/>
    <mergeCell ref="N27:N28"/>
    <mergeCell ref="A27:A28"/>
    <mergeCell ref="B27:B28"/>
    <mergeCell ref="C27:D27"/>
    <mergeCell ref="C28:D28"/>
    <mergeCell ref="E27:F28"/>
    <mergeCell ref="G27:H28"/>
    <mergeCell ref="B24:B26"/>
    <mergeCell ref="C24:D26"/>
    <mergeCell ref="E24:F26"/>
    <mergeCell ref="G24:H26"/>
    <mergeCell ref="A29:A30"/>
    <mergeCell ref="B29:B30"/>
    <mergeCell ref="C29:D29"/>
    <mergeCell ref="C30:D30"/>
    <mergeCell ref="E29:F30"/>
    <mergeCell ref="G29:H30"/>
    <mergeCell ref="I29:K30"/>
    <mergeCell ref="M24:M26"/>
    <mergeCell ref="G16:H17"/>
    <mergeCell ref="I16:K17"/>
    <mergeCell ref="L16:L17"/>
    <mergeCell ref="L18:L20"/>
    <mergeCell ref="M18:M20"/>
    <mergeCell ref="N18:N20"/>
    <mergeCell ref="C20:D20"/>
    <mergeCell ref="E18:F18"/>
    <mergeCell ref="E19:F19"/>
    <mergeCell ref="N21:N22"/>
    <mergeCell ref="C23:D23"/>
    <mergeCell ref="E23:F23"/>
    <mergeCell ref="G23:H23"/>
    <mergeCell ref="I23:K23"/>
    <mergeCell ref="C21:D22"/>
    <mergeCell ref="E21:F21"/>
    <mergeCell ref="E22:F22"/>
    <mergeCell ref="E20:F20"/>
    <mergeCell ref="G18:H20"/>
    <mergeCell ref="I18:K18"/>
    <mergeCell ref="I19:K19"/>
    <mergeCell ref="I12:K12"/>
    <mergeCell ref="I13:K13"/>
    <mergeCell ref="G10:H10"/>
    <mergeCell ref="G11:H11"/>
    <mergeCell ref="G12:H12"/>
    <mergeCell ref="C10:D10"/>
    <mergeCell ref="C11:D11"/>
    <mergeCell ref="G13:H13"/>
    <mergeCell ref="E15:F15"/>
    <mergeCell ref="E10:F10"/>
    <mergeCell ref="E11:F11"/>
    <mergeCell ref="E12:F12"/>
    <mergeCell ref="E13:F13"/>
    <mergeCell ref="C14:D14"/>
    <mergeCell ref="E14:F14"/>
    <mergeCell ref="C15:D15"/>
    <mergeCell ref="C12:D12"/>
    <mergeCell ref="C13:D13"/>
    <mergeCell ref="I15:K15"/>
    <mergeCell ref="G14:H14"/>
    <mergeCell ref="I14:K14"/>
    <mergeCell ref="C7:D8"/>
    <mergeCell ref="E7:F7"/>
    <mergeCell ref="E8:F8"/>
    <mergeCell ref="A3:N3"/>
    <mergeCell ref="A4:N4"/>
    <mergeCell ref="A5:N5"/>
    <mergeCell ref="A6:N6"/>
    <mergeCell ref="M7:M8"/>
    <mergeCell ref="N7:N8"/>
    <mergeCell ref="G7:H8"/>
    <mergeCell ref="A1:A2"/>
    <mergeCell ref="B1:B2"/>
    <mergeCell ref="C1:D2"/>
    <mergeCell ref="E1:F2"/>
    <mergeCell ref="I7:K7"/>
    <mergeCell ref="I10:K10"/>
    <mergeCell ref="I11:K11"/>
    <mergeCell ref="G1:M1"/>
    <mergeCell ref="N1:N2"/>
    <mergeCell ref="G2:H2"/>
    <mergeCell ref="I2:K2"/>
    <mergeCell ref="C9:D9"/>
    <mergeCell ref="E9:F9"/>
    <mergeCell ref="G9:H9"/>
    <mergeCell ref="I9:K9"/>
    <mergeCell ref="I8:K8"/>
    <mergeCell ref="L7:L8"/>
    <mergeCell ref="A7:A8"/>
    <mergeCell ref="A16:A17"/>
    <mergeCell ref="B16:B17"/>
    <mergeCell ref="C16:D17"/>
    <mergeCell ref="E16:F17"/>
    <mergeCell ref="I493:K493"/>
    <mergeCell ref="I514:K514"/>
    <mergeCell ref="A497:N497"/>
    <mergeCell ref="A498:N498"/>
    <mergeCell ref="N486:N496"/>
    <mergeCell ref="A505:A509"/>
    <mergeCell ref="C505:D509"/>
    <mergeCell ref="E505:F505"/>
    <mergeCell ref="E506:F506"/>
    <mergeCell ref="E507:F507"/>
    <mergeCell ref="E508:F508"/>
    <mergeCell ref="C502:D502"/>
    <mergeCell ref="A499:N499"/>
    <mergeCell ref="A500:A501"/>
    <mergeCell ref="B500:B501"/>
    <mergeCell ref="C500:D501"/>
    <mergeCell ref="I20:K20"/>
    <mergeCell ref="N24:N26"/>
    <mergeCell ref="I21:K21"/>
    <mergeCell ref="I24:K26"/>
    <mergeCell ref="L24:L26"/>
    <mergeCell ref="L21:L22"/>
    <mergeCell ref="M21:M22"/>
    <mergeCell ref="I22:K22"/>
    <mergeCell ref="M16:M17"/>
    <mergeCell ref="N16:N17"/>
    <mergeCell ref="C18:D18"/>
    <mergeCell ref="C19:D19"/>
    <mergeCell ref="C544:D544"/>
    <mergeCell ref="E544:F544"/>
    <mergeCell ref="G544:H544"/>
    <mergeCell ref="I544:K544"/>
    <mergeCell ref="C519:D519"/>
    <mergeCell ref="G505:H505"/>
    <mergeCell ref="G506:H506"/>
    <mergeCell ref="G507:H507"/>
    <mergeCell ref="G508:H508"/>
    <mergeCell ref="G503:H503"/>
    <mergeCell ref="I503:K503"/>
    <mergeCell ref="G504:H504"/>
    <mergeCell ref="I504:K504"/>
    <mergeCell ref="G509:H509"/>
    <mergeCell ref="E518:F518"/>
    <mergeCell ref="E519:F519"/>
    <mergeCell ref="A297:A298"/>
    <mergeCell ref="E298:F298"/>
    <mergeCell ref="A300:A301"/>
    <mergeCell ref="A302:A303"/>
    <mergeCell ref="E303:F303"/>
    <mergeCell ref="I301:K301"/>
    <mergeCell ref="I303:K303"/>
    <mergeCell ref="C297:D297"/>
    <mergeCell ref="C299:D299"/>
    <mergeCell ref="C300:D300"/>
    <mergeCell ref="C302:D302"/>
    <mergeCell ref="E297:F297"/>
    <mergeCell ref="E345:F345"/>
    <mergeCell ref="E346:F346"/>
    <mergeCell ref="E347:F347"/>
    <mergeCell ref="E348:F348"/>
  </mergeCells>
  <phoneticPr fontId="0" type="noConversion"/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7"/>
  <sheetViews>
    <sheetView view="pageBreakPreview" topLeftCell="A149" zoomScale="60" zoomScaleNormal="71" workbookViewId="0">
      <pane xSplit="15" topLeftCell="P1" activePane="topRight" state="frozen"/>
      <selection pane="topRight" activeCell="F163" sqref="F163:J165"/>
    </sheetView>
  </sheetViews>
  <sheetFormatPr defaultRowHeight="15.75" x14ac:dyDescent="0.25"/>
  <cols>
    <col min="1" max="1" width="28.5703125" style="186" customWidth="1"/>
    <col min="2" max="2" width="19" customWidth="1"/>
    <col min="3" max="3" width="9.140625" style="119"/>
    <col min="4" max="4" width="33.85546875" style="119" customWidth="1"/>
    <col min="5" max="5" width="12.42578125" style="196" customWidth="1"/>
    <col min="6" max="6" width="10.28515625" style="197" customWidth="1"/>
    <col min="7" max="7" width="12.5703125" style="197" customWidth="1"/>
    <col min="8" max="8" width="9.5703125" style="197" customWidth="1"/>
    <col min="9" max="9" width="13.7109375" style="197" customWidth="1"/>
    <col min="10" max="10" width="10.5703125" style="197" bestFit="1" customWidth="1"/>
    <col min="11" max="11" width="16.42578125" style="198" customWidth="1"/>
    <col min="12" max="12" width="13.7109375" style="197" customWidth="1"/>
    <col min="13" max="13" width="13.5703125" style="197" customWidth="1"/>
    <col min="14" max="14" width="9.7109375" style="199" bestFit="1" customWidth="1"/>
    <col min="15" max="15" width="37.85546875" style="119" customWidth="1"/>
    <col min="16" max="27" width="9.140625" style="119"/>
  </cols>
  <sheetData>
    <row r="1" spans="1:18" ht="15.75" customHeight="1" x14ac:dyDescent="0.25">
      <c r="A1" s="694" t="s">
        <v>107</v>
      </c>
      <c r="B1" s="694" t="s">
        <v>108</v>
      </c>
      <c r="C1" s="688" t="s">
        <v>109</v>
      </c>
      <c r="D1" s="689"/>
      <c r="E1" s="385" t="s">
        <v>62</v>
      </c>
      <c r="F1" s="385"/>
      <c r="G1" s="385"/>
      <c r="H1" s="385"/>
      <c r="I1" s="385"/>
      <c r="J1" s="385"/>
      <c r="K1" s="683" t="s">
        <v>111</v>
      </c>
      <c r="L1" s="684"/>
      <c r="M1" s="684"/>
      <c r="N1" s="685"/>
      <c r="O1" s="680" t="s">
        <v>112</v>
      </c>
    </row>
    <row r="2" spans="1:18" ht="54.75" customHeight="1" x14ac:dyDescent="0.25">
      <c r="A2" s="695"/>
      <c r="B2" s="695"/>
      <c r="C2" s="690"/>
      <c r="D2" s="691"/>
      <c r="E2" s="385"/>
      <c r="F2" s="385"/>
      <c r="G2" s="385"/>
      <c r="H2" s="385"/>
      <c r="I2" s="385"/>
      <c r="J2" s="686"/>
      <c r="K2" s="385" t="s">
        <v>113</v>
      </c>
      <c r="L2" s="385" t="s">
        <v>114</v>
      </c>
      <c r="M2" s="385" t="s">
        <v>115</v>
      </c>
      <c r="N2" s="385" t="s">
        <v>116</v>
      </c>
      <c r="O2" s="681"/>
    </row>
    <row r="3" spans="1:18" ht="25.5" customHeight="1" x14ac:dyDescent="0.25">
      <c r="A3" s="696"/>
      <c r="B3" s="696"/>
      <c r="C3" s="692"/>
      <c r="D3" s="693"/>
      <c r="E3" s="190" t="s">
        <v>73</v>
      </c>
      <c r="F3" s="189">
        <v>2018</v>
      </c>
      <c r="G3" s="173">
        <v>2019</v>
      </c>
      <c r="H3" s="173">
        <v>2020</v>
      </c>
      <c r="I3" s="173">
        <v>2021</v>
      </c>
      <c r="J3" s="181">
        <v>2022</v>
      </c>
      <c r="K3" s="385"/>
      <c r="L3" s="385"/>
      <c r="M3" s="385"/>
      <c r="N3" s="385"/>
      <c r="O3" s="682"/>
    </row>
    <row r="4" spans="1:18" hidden="1" x14ac:dyDescent="0.25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</row>
    <row r="5" spans="1:18" ht="60" customHeight="1" x14ac:dyDescent="0.25">
      <c r="A5" s="637" t="s">
        <v>55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</row>
    <row r="6" spans="1:18" ht="96.75" customHeight="1" x14ac:dyDescent="0.25">
      <c r="A6" s="252" t="s">
        <v>589</v>
      </c>
      <c r="B6" s="56" t="s">
        <v>159</v>
      </c>
      <c r="C6" s="335" t="s">
        <v>54</v>
      </c>
      <c r="D6" s="335"/>
      <c r="E6" s="151">
        <f t="shared" ref="E6:E22" si="0">F6+G6+H6+I6+J6</f>
        <v>1200</v>
      </c>
      <c r="F6" s="166">
        <v>200</v>
      </c>
      <c r="G6" s="169">
        <v>250</v>
      </c>
      <c r="H6" s="169">
        <v>250</v>
      </c>
      <c r="I6" s="169">
        <v>250</v>
      </c>
      <c r="J6" s="167">
        <v>250</v>
      </c>
      <c r="K6" s="175"/>
      <c r="L6" s="169">
        <v>1200</v>
      </c>
      <c r="M6" s="169"/>
      <c r="N6" s="174"/>
      <c r="O6" s="168" t="s">
        <v>258</v>
      </c>
      <c r="P6" s="119">
        <f>L6+N6-E6</f>
        <v>0</v>
      </c>
      <c r="Q6" s="119">
        <f>E6-F6-G6-H6-I6-J6</f>
        <v>0</v>
      </c>
      <c r="R6" s="119">
        <f>K6+L6+M6+N6-E6</f>
        <v>0</v>
      </c>
    </row>
    <row r="7" spans="1:18" ht="0.75" customHeight="1" x14ac:dyDescent="0.25">
      <c r="A7" s="172" t="s">
        <v>56</v>
      </c>
      <c r="B7" s="56" t="s">
        <v>159</v>
      </c>
      <c r="C7" s="335" t="s">
        <v>549</v>
      </c>
      <c r="D7" s="335"/>
      <c r="E7" s="151">
        <f t="shared" si="0"/>
        <v>0</v>
      </c>
      <c r="F7" s="166"/>
      <c r="G7" s="169"/>
      <c r="H7" s="169"/>
      <c r="I7" s="169"/>
      <c r="J7" s="167"/>
      <c r="K7" s="175"/>
      <c r="L7" s="169"/>
      <c r="M7" s="169"/>
      <c r="N7" s="174"/>
      <c r="O7" s="168" t="s">
        <v>342</v>
      </c>
      <c r="P7" s="119">
        <f t="shared" ref="P7:P69" si="1">L7+N7-E7</f>
        <v>0</v>
      </c>
      <c r="Q7" s="119">
        <f t="shared" ref="Q7:Q70" si="2">E7-F7-G7-H7-I7-J7</f>
        <v>0</v>
      </c>
      <c r="R7" s="119">
        <f t="shared" ref="R7:R70" si="3">K7+L7+M7+N7-E7</f>
        <v>0</v>
      </c>
    </row>
    <row r="8" spans="1:18" ht="111" customHeight="1" x14ac:dyDescent="0.25">
      <c r="A8" s="172" t="s">
        <v>57</v>
      </c>
      <c r="B8" s="56" t="s">
        <v>324</v>
      </c>
      <c r="C8" s="335" t="s">
        <v>344</v>
      </c>
      <c r="D8" s="335"/>
      <c r="E8" s="151">
        <f t="shared" si="0"/>
        <v>50</v>
      </c>
      <c r="F8" s="182">
        <v>10</v>
      </c>
      <c r="G8" s="169">
        <v>10</v>
      </c>
      <c r="H8" s="169">
        <v>10</v>
      </c>
      <c r="I8" s="169">
        <v>10</v>
      </c>
      <c r="J8" s="167">
        <v>10</v>
      </c>
      <c r="K8" s="175"/>
      <c r="L8" s="169">
        <v>50</v>
      </c>
      <c r="M8" s="169"/>
      <c r="N8" s="174"/>
      <c r="O8" s="168" t="s">
        <v>345</v>
      </c>
      <c r="P8" s="119">
        <f t="shared" si="1"/>
        <v>0</v>
      </c>
      <c r="Q8" s="119">
        <f t="shared" si="2"/>
        <v>0</v>
      </c>
      <c r="R8" s="119">
        <f t="shared" si="3"/>
        <v>0</v>
      </c>
    </row>
    <row r="9" spans="1:18" ht="60.75" customHeight="1" x14ac:dyDescent="0.25">
      <c r="A9" s="185" t="s">
        <v>568</v>
      </c>
      <c r="B9" s="512" t="s">
        <v>159</v>
      </c>
      <c r="C9" s="335" t="s">
        <v>567</v>
      </c>
      <c r="D9" s="335"/>
      <c r="E9" s="151"/>
      <c r="F9" s="166"/>
      <c r="G9" s="169"/>
      <c r="H9" s="169"/>
      <c r="I9" s="173"/>
      <c r="J9" s="181"/>
      <c r="K9" s="635"/>
      <c r="L9" s="173"/>
      <c r="M9" s="335"/>
      <c r="N9" s="633"/>
      <c r="O9" s="343" t="s">
        <v>363</v>
      </c>
      <c r="P9" s="119">
        <f t="shared" si="1"/>
        <v>0</v>
      </c>
      <c r="Q9" s="119">
        <f t="shared" si="2"/>
        <v>0</v>
      </c>
      <c r="R9" s="119">
        <f t="shared" si="3"/>
        <v>0</v>
      </c>
    </row>
    <row r="10" spans="1:18" ht="46.5" customHeight="1" x14ac:dyDescent="0.25">
      <c r="A10" s="241" t="s">
        <v>582</v>
      </c>
      <c r="B10" s="522"/>
      <c r="C10" s="335"/>
      <c r="D10" s="335"/>
      <c r="E10" s="151">
        <f t="shared" si="0"/>
        <v>25</v>
      </c>
      <c r="F10" s="166">
        <v>5</v>
      </c>
      <c r="G10" s="169">
        <v>5</v>
      </c>
      <c r="H10" s="169">
        <v>5</v>
      </c>
      <c r="I10" s="169">
        <v>5</v>
      </c>
      <c r="J10" s="167">
        <v>5</v>
      </c>
      <c r="K10" s="635"/>
      <c r="L10" s="169">
        <v>25</v>
      </c>
      <c r="M10" s="335"/>
      <c r="N10" s="633"/>
      <c r="O10" s="343"/>
      <c r="P10" s="119">
        <f t="shared" si="1"/>
        <v>0</v>
      </c>
      <c r="Q10" s="119">
        <f t="shared" si="2"/>
        <v>0</v>
      </c>
      <c r="R10" s="119">
        <f t="shared" si="3"/>
        <v>0</v>
      </c>
    </row>
    <row r="11" spans="1:18" ht="47.25" x14ac:dyDescent="0.25">
      <c r="A11" s="172" t="s">
        <v>360</v>
      </c>
      <c r="B11" s="522"/>
      <c r="C11" s="335"/>
      <c r="D11" s="335"/>
      <c r="E11" s="151">
        <f t="shared" si="0"/>
        <v>30</v>
      </c>
      <c r="F11" s="166">
        <v>10</v>
      </c>
      <c r="G11" s="169"/>
      <c r="H11" s="169">
        <v>10</v>
      </c>
      <c r="I11" s="169"/>
      <c r="J11" s="167">
        <v>10</v>
      </c>
      <c r="K11" s="635"/>
      <c r="L11" s="169">
        <v>30</v>
      </c>
      <c r="M11" s="335"/>
      <c r="N11" s="633"/>
      <c r="O11" s="343"/>
      <c r="P11" s="119">
        <f t="shared" si="1"/>
        <v>0</v>
      </c>
      <c r="Q11" s="119">
        <f t="shared" si="2"/>
        <v>0</v>
      </c>
      <c r="R11" s="119">
        <f t="shared" si="3"/>
        <v>0</v>
      </c>
    </row>
    <row r="12" spans="1:18" ht="64.5" customHeight="1" x14ac:dyDescent="0.25">
      <c r="A12" s="172" t="s">
        <v>361</v>
      </c>
      <c r="B12" s="679"/>
      <c r="C12" s="335"/>
      <c r="D12" s="335"/>
      <c r="E12" s="151">
        <f t="shared" si="0"/>
        <v>20</v>
      </c>
      <c r="F12" s="166"/>
      <c r="G12" s="169">
        <v>10</v>
      </c>
      <c r="H12" s="169"/>
      <c r="I12" s="169">
        <v>10</v>
      </c>
      <c r="J12" s="167"/>
      <c r="K12" s="635"/>
      <c r="L12" s="169">
        <v>20</v>
      </c>
      <c r="M12" s="335"/>
      <c r="N12" s="633"/>
      <c r="O12" s="343"/>
      <c r="P12" s="119">
        <f t="shared" si="1"/>
        <v>0</v>
      </c>
      <c r="Q12" s="119">
        <f t="shared" si="2"/>
        <v>0</v>
      </c>
      <c r="R12" s="119">
        <f t="shared" si="3"/>
        <v>0</v>
      </c>
    </row>
    <row r="13" spans="1:18" ht="90" hidden="1" customHeight="1" x14ac:dyDescent="0.25">
      <c r="A13" s="172" t="s">
        <v>58</v>
      </c>
      <c r="B13" s="56" t="s">
        <v>159</v>
      </c>
      <c r="C13" s="335" t="s">
        <v>550</v>
      </c>
      <c r="D13" s="335"/>
      <c r="E13" s="151">
        <f t="shared" si="0"/>
        <v>0</v>
      </c>
      <c r="F13" s="166"/>
      <c r="G13" s="169"/>
      <c r="H13" s="169"/>
      <c r="I13" s="169"/>
      <c r="J13" s="167"/>
      <c r="K13" s="175"/>
      <c r="L13" s="169"/>
      <c r="M13" s="169"/>
      <c r="N13" s="174"/>
      <c r="O13" s="168" t="s">
        <v>365</v>
      </c>
      <c r="P13" s="119">
        <f t="shared" si="1"/>
        <v>0</v>
      </c>
      <c r="Q13" s="119">
        <f t="shared" si="2"/>
        <v>0</v>
      </c>
      <c r="R13" s="119">
        <f t="shared" si="3"/>
        <v>0</v>
      </c>
    </row>
    <row r="14" spans="1:18" ht="63" customHeight="1" x14ac:dyDescent="0.25">
      <c r="A14" s="172" t="s">
        <v>557</v>
      </c>
      <c r="B14" s="56"/>
      <c r="C14" s="335" t="s">
        <v>387</v>
      </c>
      <c r="D14" s="335"/>
      <c r="E14" s="151"/>
      <c r="F14" s="166"/>
      <c r="G14" s="169"/>
      <c r="H14" s="169"/>
      <c r="I14" s="169"/>
      <c r="J14" s="167"/>
      <c r="K14" s="175"/>
      <c r="L14" s="169"/>
      <c r="M14" s="385"/>
      <c r="N14" s="633"/>
      <c r="O14" s="343" t="s">
        <v>545</v>
      </c>
      <c r="P14" s="119">
        <f t="shared" si="1"/>
        <v>0</v>
      </c>
      <c r="Q14" s="119">
        <f t="shared" si="2"/>
        <v>0</v>
      </c>
      <c r="R14" s="119">
        <f t="shared" si="3"/>
        <v>0</v>
      </c>
    </row>
    <row r="15" spans="1:18" ht="63" customHeight="1" x14ac:dyDescent="0.25">
      <c r="A15" s="172" t="s">
        <v>384</v>
      </c>
      <c r="B15" s="55">
        <v>2018</v>
      </c>
      <c r="C15" s="335"/>
      <c r="D15" s="335"/>
      <c r="E15" s="151">
        <f t="shared" si="0"/>
        <v>50</v>
      </c>
      <c r="F15" s="166">
        <v>50</v>
      </c>
      <c r="G15" s="169"/>
      <c r="H15" s="169"/>
      <c r="I15" s="169"/>
      <c r="J15" s="167"/>
      <c r="K15" s="175"/>
      <c r="L15" s="169">
        <v>50</v>
      </c>
      <c r="M15" s="385"/>
      <c r="N15" s="633"/>
      <c r="O15" s="343"/>
      <c r="P15" s="119">
        <f t="shared" si="1"/>
        <v>0</v>
      </c>
      <c r="Q15" s="119">
        <f t="shared" si="2"/>
        <v>0</v>
      </c>
      <c r="R15" s="119">
        <f t="shared" si="3"/>
        <v>0</v>
      </c>
    </row>
    <row r="16" spans="1:18" ht="63" x14ac:dyDescent="0.25">
      <c r="A16" s="172" t="s">
        <v>385</v>
      </c>
      <c r="B16" s="55">
        <v>2019</v>
      </c>
      <c r="C16" s="335"/>
      <c r="D16" s="335"/>
      <c r="E16" s="151">
        <f t="shared" si="0"/>
        <v>45</v>
      </c>
      <c r="F16" s="166"/>
      <c r="G16" s="169">
        <v>45</v>
      </c>
      <c r="H16" s="169"/>
      <c r="I16" s="169"/>
      <c r="J16" s="167"/>
      <c r="K16" s="175"/>
      <c r="L16" s="169">
        <v>45</v>
      </c>
      <c r="M16" s="385"/>
      <c r="N16" s="633"/>
      <c r="O16" s="343"/>
      <c r="P16" s="119">
        <f t="shared" si="1"/>
        <v>0</v>
      </c>
      <c r="Q16" s="119">
        <f t="shared" si="2"/>
        <v>0</v>
      </c>
      <c r="R16" s="119">
        <f t="shared" si="3"/>
        <v>0</v>
      </c>
    </row>
    <row r="17" spans="1:18" ht="63" x14ac:dyDescent="0.25">
      <c r="A17" s="172" t="s">
        <v>386</v>
      </c>
      <c r="B17" s="55">
        <v>2020</v>
      </c>
      <c r="C17" s="335"/>
      <c r="D17" s="335"/>
      <c r="E17" s="151">
        <f t="shared" si="0"/>
        <v>55</v>
      </c>
      <c r="F17" s="166"/>
      <c r="G17" s="169"/>
      <c r="H17" s="169">
        <v>55</v>
      </c>
      <c r="I17" s="169"/>
      <c r="J17" s="167"/>
      <c r="K17" s="175"/>
      <c r="L17" s="169">
        <v>55</v>
      </c>
      <c r="M17" s="385"/>
      <c r="N17" s="633"/>
      <c r="O17" s="343"/>
      <c r="P17" s="119">
        <f t="shared" si="1"/>
        <v>0</v>
      </c>
      <c r="Q17" s="119">
        <f t="shared" si="2"/>
        <v>0</v>
      </c>
      <c r="R17" s="119">
        <f t="shared" si="3"/>
        <v>0</v>
      </c>
    </row>
    <row r="18" spans="1:18" ht="78.75" customHeight="1" x14ac:dyDescent="0.25">
      <c r="A18" s="172" t="s">
        <v>470</v>
      </c>
      <c r="B18" s="56"/>
      <c r="C18" s="335" t="s">
        <v>59</v>
      </c>
      <c r="D18" s="335"/>
      <c r="E18" s="151"/>
      <c r="F18" s="166"/>
      <c r="G18" s="169"/>
      <c r="H18" s="169"/>
      <c r="I18" s="173"/>
      <c r="J18" s="181"/>
      <c r="K18" s="179"/>
      <c r="L18" s="173"/>
      <c r="M18" s="335"/>
      <c r="N18" s="633"/>
      <c r="O18" s="343" t="s">
        <v>473</v>
      </c>
      <c r="P18" s="119">
        <f t="shared" si="1"/>
        <v>0</v>
      </c>
      <c r="Q18" s="119">
        <f t="shared" si="2"/>
        <v>0</v>
      </c>
      <c r="R18" s="119">
        <f t="shared" si="3"/>
        <v>0</v>
      </c>
    </row>
    <row r="19" spans="1:18" ht="47.25" x14ac:dyDescent="0.25">
      <c r="A19" s="172" t="s">
        <v>471</v>
      </c>
      <c r="B19" s="56">
        <v>2018</v>
      </c>
      <c r="C19" s="335"/>
      <c r="D19" s="335"/>
      <c r="E19" s="151">
        <f t="shared" si="0"/>
        <v>50</v>
      </c>
      <c r="F19" s="166">
        <v>50</v>
      </c>
      <c r="G19" s="169"/>
      <c r="H19" s="169"/>
      <c r="I19" s="173"/>
      <c r="J19" s="181"/>
      <c r="K19" s="179"/>
      <c r="L19" s="169">
        <v>50</v>
      </c>
      <c r="M19" s="335"/>
      <c r="N19" s="633"/>
      <c r="O19" s="343"/>
      <c r="P19" s="119">
        <f t="shared" si="1"/>
        <v>0</v>
      </c>
      <c r="Q19" s="119">
        <f t="shared" si="2"/>
        <v>0</v>
      </c>
      <c r="R19" s="119">
        <f t="shared" si="3"/>
        <v>0</v>
      </c>
    </row>
    <row r="20" spans="1:18" ht="47.25" x14ac:dyDescent="0.25">
      <c r="A20" s="172" t="s">
        <v>472</v>
      </c>
      <c r="B20" s="56">
        <v>2019</v>
      </c>
      <c r="C20" s="335"/>
      <c r="D20" s="335"/>
      <c r="E20" s="151">
        <f t="shared" si="0"/>
        <v>20</v>
      </c>
      <c r="F20" s="166"/>
      <c r="G20" s="169">
        <v>20</v>
      </c>
      <c r="H20" s="169"/>
      <c r="I20" s="169"/>
      <c r="J20" s="167"/>
      <c r="K20" s="179"/>
      <c r="L20" s="169">
        <v>20</v>
      </c>
      <c r="M20" s="335"/>
      <c r="N20" s="633"/>
      <c r="O20" s="343"/>
      <c r="P20" s="119">
        <f t="shared" si="1"/>
        <v>0</v>
      </c>
      <c r="Q20" s="119">
        <f t="shared" si="2"/>
        <v>0</v>
      </c>
      <c r="R20" s="119">
        <f t="shared" si="3"/>
        <v>0</v>
      </c>
    </row>
    <row r="21" spans="1:18" ht="76.5" customHeight="1" x14ac:dyDescent="0.25">
      <c r="A21" s="232" t="s">
        <v>501</v>
      </c>
      <c r="B21" s="56" t="s">
        <v>159</v>
      </c>
      <c r="C21" s="335" t="s">
        <v>250</v>
      </c>
      <c r="D21" s="335"/>
      <c r="E21" s="151">
        <f t="shared" si="0"/>
        <v>80</v>
      </c>
      <c r="F21" s="166">
        <v>16</v>
      </c>
      <c r="G21" s="169">
        <v>16</v>
      </c>
      <c r="H21" s="169">
        <v>16</v>
      </c>
      <c r="I21" s="169">
        <v>16</v>
      </c>
      <c r="J21" s="167">
        <v>16</v>
      </c>
      <c r="K21" s="179"/>
      <c r="L21" s="169">
        <v>80</v>
      </c>
      <c r="M21" s="169"/>
      <c r="N21" s="174"/>
      <c r="O21" s="168" t="s">
        <v>502</v>
      </c>
      <c r="P21" s="119">
        <f t="shared" si="1"/>
        <v>0</v>
      </c>
      <c r="Q21" s="119">
        <f t="shared" si="2"/>
        <v>0</v>
      </c>
      <c r="R21" s="119">
        <f t="shared" si="3"/>
        <v>0</v>
      </c>
    </row>
    <row r="22" spans="1:18" ht="117.75" customHeight="1" x14ac:dyDescent="0.25">
      <c r="A22" s="172" t="s">
        <v>503</v>
      </c>
      <c r="B22" s="56" t="s">
        <v>159</v>
      </c>
      <c r="C22" s="335" t="s">
        <v>250</v>
      </c>
      <c r="D22" s="335"/>
      <c r="E22" s="151">
        <f t="shared" si="0"/>
        <v>1445</v>
      </c>
      <c r="F22" s="166">
        <f>30+65+97+97</f>
        <v>289</v>
      </c>
      <c r="G22" s="169">
        <f>30+65+97+97</f>
        <v>289</v>
      </c>
      <c r="H22" s="169">
        <v>289</v>
      </c>
      <c r="I22" s="169">
        <v>289</v>
      </c>
      <c r="J22" s="167">
        <v>289</v>
      </c>
      <c r="K22" s="179"/>
      <c r="L22" s="169">
        <v>1445</v>
      </c>
      <c r="M22" s="169"/>
      <c r="N22" s="174"/>
      <c r="O22" s="168" t="s">
        <v>504</v>
      </c>
      <c r="P22" s="119">
        <f t="shared" si="1"/>
        <v>0</v>
      </c>
      <c r="Q22" s="119">
        <f t="shared" si="2"/>
        <v>0</v>
      </c>
      <c r="R22" s="119">
        <f t="shared" si="3"/>
        <v>0</v>
      </c>
    </row>
    <row r="23" spans="1:18" ht="70.5" customHeight="1" x14ac:dyDescent="0.25">
      <c r="A23" s="699" t="s">
        <v>36</v>
      </c>
      <c r="B23" s="699"/>
      <c r="C23" s="699"/>
      <c r="D23" s="699"/>
      <c r="E23" s="200">
        <f>SUM(E6:E22)</f>
        <v>3070</v>
      </c>
      <c r="F23" s="200">
        <f>SUM(F6:F22)</f>
        <v>630</v>
      </c>
      <c r="G23" s="200">
        <f t="shared" ref="G23:J23" si="4">SUM(G6:G22)</f>
        <v>645</v>
      </c>
      <c r="H23" s="200">
        <f>SUM(H6:H22)</f>
        <v>635</v>
      </c>
      <c r="I23" s="200">
        <f t="shared" si="4"/>
        <v>580</v>
      </c>
      <c r="J23" s="200">
        <f t="shared" si="4"/>
        <v>580</v>
      </c>
      <c r="K23" s="202">
        <f t="shared" ref="K23:N23" si="5">SUM(K6:K22)</f>
        <v>0</v>
      </c>
      <c r="L23" s="201">
        <f>SUM(L6:L22)</f>
        <v>3070</v>
      </c>
      <c r="M23" s="201">
        <f t="shared" si="5"/>
        <v>0</v>
      </c>
      <c r="N23" s="203">
        <f t="shared" si="5"/>
        <v>0</v>
      </c>
      <c r="O23" s="200"/>
      <c r="P23" s="119">
        <f t="shared" si="1"/>
        <v>0</v>
      </c>
      <c r="Q23" s="119">
        <f t="shared" si="2"/>
        <v>0</v>
      </c>
      <c r="R23" s="119">
        <f t="shared" si="3"/>
        <v>0</v>
      </c>
    </row>
    <row r="24" spans="1:18" ht="70.5" customHeight="1" x14ac:dyDescent="0.25">
      <c r="A24" s="698" t="s">
        <v>561</v>
      </c>
      <c r="B24" s="698"/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119">
        <f t="shared" si="1"/>
        <v>0</v>
      </c>
      <c r="Q24" s="119">
        <f t="shared" si="2"/>
        <v>0</v>
      </c>
      <c r="R24" s="119">
        <f t="shared" si="3"/>
        <v>0</v>
      </c>
    </row>
    <row r="25" spans="1:18" ht="57" customHeight="1" x14ac:dyDescent="0.25">
      <c r="A25" s="252" t="s">
        <v>591</v>
      </c>
      <c r="B25" s="56" t="s">
        <v>274</v>
      </c>
      <c r="C25" s="335" t="s">
        <v>590</v>
      </c>
      <c r="D25" s="335"/>
      <c r="E25" s="151">
        <f t="shared" ref="E25:E49" si="6">F25+G25+H25+I25+J25</f>
        <v>280</v>
      </c>
      <c r="F25" s="166">
        <v>50</v>
      </c>
      <c r="G25" s="169">
        <v>50</v>
      </c>
      <c r="H25" s="169">
        <v>60</v>
      </c>
      <c r="I25" s="169">
        <v>60</v>
      </c>
      <c r="J25" s="167">
        <v>60</v>
      </c>
      <c r="K25" s="175"/>
      <c r="L25" s="169">
        <v>280</v>
      </c>
      <c r="M25" s="169"/>
      <c r="N25" s="174"/>
      <c r="O25" s="168" t="s">
        <v>275</v>
      </c>
      <c r="P25" s="119">
        <f>'згідног додатку'!G159-Лист2!E50</f>
        <v>300</v>
      </c>
      <c r="Q25" s="119">
        <f t="shared" si="2"/>
        <v>0</v>
      </c>
      <c r="R25" s="119">
        <f t="shared" si="3"/>
        <v>0</v>
      </c>
    </row>
    <row r="26" spans="1:18" ht="126.75" customHeight="1" x14ac:dyDescent="0.25">
      <c r="A26" s="252" t="s">
        <v>583</v>
      </c>
      <c r="B26" s="56" t="s">
        <v>159</v>
      </c>
      <c r="C26" s="335" t="s">
        <v>588</v>
      </c>
      <c r="D26" s="335"/>
      <c r="E26" s="151">
        <f t="shared" si="6"/>
        <v>200</v>
      </c>
      <c r="F26" s="168">
        <v>40</v>
      </c>
      <c r="G26" s="169">
        <v>40</v>
      </c>
      <c r="H26" s="169">
        <v>40</v>
      </c>
      <c r="I26" s="169">
        <v>40</v>
      </c>
      <c r="J26" s="167">
        <v>40</v>
      </c>
      <c r="K26" s="175"/>
      <c r="L26" s="169">
        <v>200</v>
      </c>
      <c r="M26" s="173"/>
      <c r="N26" s="180"/>
      <c r="O26" s="168" t="s">
        <v>161</v>
      </c>
      <c r="P26" s="119">
        <f t="shared" si="1"/>
        <v>0</v>
      </c>
      <c r="Q26" s="119">
        <f t="shared" si="2"/>
        <v>0</v>
      </c>
      <c r="R26" s="119">
        <f t="shared" si="3"/>
        <v>0</v>
      </c>
    </row>
    <row r="27" spans="1:18" ht="87.75" customHeight="1" x14ac:dyDescent="0.25">
      <c r="A27" s="172" t="s">
        <v>299</v>
      </c>
      <c r="B27" s="56" t="s">
        <v>159</v>
      </c>
      <c r="C27" s="335" t="s">
        <v>588</v>
      </c>
      <c r="D27" s="335"/>
      <c r="E27" s="151">
        <f t="shared" si="6"/>
        <v>50</v>
      </c>
      <c r="F27" s="168"/>
      <c r="G27" s="169"/>
      <c r="H27" s="169"/>
      <c r="I27" s="169">
        <v>50</v>
      </c>
      <c r="J27" s="167"/>
      <c r="K27" s="175"/>
      <c r="L27" s="169">
        <v>50</v>
      </c>
      <c r="M27" s="173"/>
      <c r="N27" s="180"/>
      <c r="O27" s="639" t="s">
        <v>301</v>
      </c>
      <c r="P27" s="119">
        <f t="shared" si="1"/>
        <v>0</v>
      </c>
      <c r="Q27" s="119">
        <f t="shared" si="2"/>
        <v>0</v>
      </c>
      <c r="R27" s="119">
        <f t="shared" si="3"/>
        <v>0</v>
      </c>
    </row>
    <row r="28" spans="1:18" ht="126.75" customHeight="1" x14ac:dyDescent="0.25">
      <c r="A28" s="172" t="s">
        <v>304</v>
      </c>
      <c r="B28" s="56" t="s">
        <v>159</v>
      </c>
      <c r="C28" s="335" t="s">
        <v>63</v>
      </c>
      <c r="D28" s="335"/>
      <c r="E28" s="151">
        <f t="shared" si="6"/>
        <v>50</v>
      </c>
      <c r="F28" s="168">
        <v>10</v>
      </c>
      <c r="G28" s="169">
        <v>10</v>
      </c>
      <c r="H28" s="169">
        <v>10</v>
      </c>
      <c r="I28" s="169">
        <v>10</v>
      </c>
      <c r="J28" s="167">
        <v>10</v>
      </c>
      <c r="K28" s="175"/>
      <c r="L28" s="169">
        <v>50</v>
      </c>
      <c r="M28" s="169"/>
      <c r="N28" s="150"/>
      <c r="O28" s="348"/>
      <c r="P28" s="119">
        <f t="shared" si="1"/>
        <v>0</v>
      </c>
      <c r="Q28" s="119">
        <f t="shared" si="2"/>
        <v>0</v>
      </c>
      <c r="R28" s="119">
        <f t="shared" si="3"/>
        <v>0</v>
      </c>
    </row>
    <row r="29" spans="1:18" ht="166.5" customHeight="1" x14ac:dyDescent="0.25">
      <c r="A29" s="172" t="s">
        <v>305</v>
      </c>
      <c r="B29" s="251" t="s">
        <v>186</v>
      </c>
      <c r="C29" s="335" t="s">
        <v>63</v>
      </c>
      <c r="D29" s="335"/>
      <c r="E29" s="151">
        <f t="shared" si="6"/>
        <v>150</v>
      </c>
      <c r="F29" s="168"/>
      <c r="G29" s="169"/>
      <c r="H29" s="169">
        <v>50</v>
      </c>
      <c r="I29" s="169">
        <v>50</v>
      </c>
      <c r="J29" s="167">
        <v>50</v>
      </c>
      <c r="K29" s="175"/>
      <c r="L29" s="169">
        <v>150</v>
      </c>
      <c r="M29" s="169"/>
      <c r="N29" s="150"/>
      <c r="O29" s="348"/>
      <c r="P29" s="119">
        <f t="shared" si="1"/>
        <v>0</v>
      </c>
      <c r="Q29" s="119">
        <f t="shared" si="2"/>
        <v>0</v>
      </c>
      <c r="R29" s="119">
        <f t="shared" si="3"/>
        <v>0</v>
      </c>
    </row>
    <row r="30" spans="1:18" ht="144" customHeight="1" x14ac:dyDescent="0.25">
      <c r="A30" s="172" t="s">
        <v>64</v>
      </c>
      <c r="B30" s="55" t="s">
        <v>249</v>
      </c>
      <c r="C30" s="335" t="s">
        <v>60</v>
      </c>
      <c r="D30" s="335"/>
      <c r="E30" s="151">
        <f t="shared" si="6"/>
        <v>100</v>
      </c>
      <c r="F30" s="168">
        <v>20</v>
      </c>
      <c r="G30" s="169">
        <v>80</v>
      </c>
      <c r="H30" s="169"/>
      <c r="I30" s="169"/>
      <c r="J30" s="167"/>
      <c r="K30" s="175"/>
      <c r="L30" s="169">
        <v>100</v>
      </c>
      <c r="M30" s="169"/>
      <c r="N30" s="150"/>
      <c r="O30" s="348"/>
      <c r="P30" s="119">
        <f t="shared" si="1"/>
        <v>0</v>
      </c>
      <c r="Q30" s="119">
        <f t="shared" si="2"/>
        <v>0</v>
      </c>
      <c r="R30" s="119">
        <f t="shared" si="3"/>
        <v>0</v>
      </c>
    </row>
    <row r="31" spans="1:18" ht="132" customHeight="1" x14ac:dyDescent="0.25">
      <c r="A31" s="172" t="s">
        <v>311</v>
      </c>
      <c r="B31" s="55">
        <v>2020</v>
      </c>
      <c r="C31" s="335" t="s">
        <v>60</v>
      </c>
      <c r="D31" s="335"/>
      <c r="E31" s="151">
        <f t="shared" si="6"/>
        <v>20</v>
      </c>
      <c r="F31" s="168"/>
      <c r="G31" s="169"/>
      <c r="H31" s="169">
        <v>20</v>
      </c>
      <c r="I31" s="169"/>
      <c r="J31" s="167"/>
      <c r="K31" s="175"/>
      <c r="L31" s="169">
        <v>20</v>
      </c>
      <c r="M31" s="169"/>
      <c r="N31" s="150"/>
      <c r="O31" s="640"/>
      <c r="P31" s="119">
        <f t="shared" si="1"/>
        <v>0</v>
      </c>
      <c r="Q31" s="119">
        <f t="shared" si="2"/>
        <v>0</v>
      </c>
      <c r="R31" s="119">
        <f t="shared" si="3"/>
        <v>0</v>
      </c>
    </row>
    <row r="32" spans="1:18" ht="69.75" customHeight="1" x14ac:dyDescent="0.25">
      <c r="A32" s="172" t="s">
        <v>312</v>
      </c>
      <c r="B32" s="56"/>
      <c r="C32" s="335"/>
      <c r="D32" s="335"/>
      <c r="E32" s="151"/>
      <c r="F32" s="168"/>
      <c r="G32" s="169"/>
      <c r="H32" s="169"/>
      <c r="I32" s="169"/>
      <c r="J32" s="167"/>
      <c r="K32" s="635"/>
      <c r="L32" s="169"/>
      <c r="M32" s="335"/>
      <c r="N32" s="633"/>
      <c r="O32" s="168" t="s">
        <v>321</v>
      </c>
      <c r="P32" s="119">
        <f t="shared" si="1"/>
        <v>0</v>
      </c>
      <c r="Q32" s="119">
        <f t="shared" si="2"/>
        <v>0</v>
      </c>
      <c r="R32" s="119">
        <f t="shared" si="3"/>
        <v>0</v>
      </c>
    </row>
    <row r="33" spans="1:18" ht="78.75" customHeight="1" x14ac:dyDescent="0.25">
      <c r="A33" s="172" t="s">
        <v>313</v>
      </c>
      <c r="B33" s="234" t="s">
        <v>159</v>
      </c>
      <c r="C33" s="335" t="s">
        <v>576</v>
      </c>
      <c r="D33" s="335"/>
      <c r="E33" s="151">
        <f t="shared" si="6"/>
        <v>1500</v>
      </c>
      <c r="F33" s="168">
        <v>300</v>
      </c>
      <c r="G33" s="169">
        <v>300</v>
      </c>
      <c r="H33" s="169">
        <v>300</v>
      </c>
      <c r="I33" s="169">
        <v>300</v>
      </c>
      <c r="J33" s="167">
        <v>300</v>
      </c>
      <c r="K33" s="635"/>
      <c r="L33" s="169">
        <v>1500</v>
      </c>
      <c r="M33" s="335"/>
      <c r="N33" s="633"/>
      <c r="O33" s="645" t="s">
        <v>322</v>
      </c>
      <c r="P33" s="119">
        <f t="shared" si="1"/>
        <v>0</v>
      </c>
      <c r="Q33" s="119">
        <f t="shared" si="2"/>
        <v>0</v>
      </c>
      <c r="R33" s="119">
        <f t="shared" si="3"/>
        <v>0</v>
      </c>
    </row>
    <row r="34" spans="1:18" ht="47.25" customHeight="1" x14ac:dyDescent="0.25">
      <c r="A34" s="172" t="s">
        <v>314</v>
      </c>
      <c r="B34" s="335" t="s">
        <v>159</v>
      </c>
      <c r="C34" s="335" t="s">
        <v>576</v>
      </c>
      <c r="D34" s="335"/>
      <c r="E34" s="151">
        <f t="shared" si="6"/>
        <v>1500</v>
      </c>
      <c r="F34" s="168">
        <v>300</v>
      </c>
      <c r="G34" s="169">
        <v>300</v>
      </c>
      <c r="H34" s="169">
        <v>300</v>
      </c>
      <c r="I34" s="169">
        <v>300</v>
      </c>
      <c r="J34" s="167">
        <v>300</v>
      </c>
      <c r="K34" s="635"/>
      <c r="L34" s="169">
        <v>1500</v>
      </c>
      <c r="M34" s="335"/>
      <c r="N34" s="633"/>
      <c r="O34" s="646"/>
      <c r="P34" s="119">
        <f t="shared" si="1"/>
        <v>0</v>
      </c>
      <c r="Q34" s="119">
        <f t="shared" si="2"/>
        <v>0</v>
      </c>
      <c r="R34" s="119">
        <f t="shared" si="3"/>
        <v>0</v>
      </c>
    </row>
    <row r="35" spans="1:18" ht="69" customHeight="1" x14ac:dyDescent="0.25">
      <c r="A35" s="172" t="s">
        <v>315</v>
      </c>
      <c r="B35" s="335"/>
      <c r="C35" s="335" t="s">
        <v>577</v>
      </c>
      <c r="D35" s="335"/>
      <c r="E35" s="151">
        <f t="shared" si="6"/>
        <v>2000</v>
      </c>
      <c r="F35" s="168">
        <v>400</v>
      </c>
      <c r="G35" s="169">
        <v>400</v>
      </c>
      <c r="H35" s="169">
        <v>400</v>
      </c>
      <c r="I35" s="169">
        <v>400</v>
      </c>
      <c r="J35" s="167">
        <v>400</v>
      </c>
      <c r="K35" s="635"/>
      <c r="L35" s="169">
        <v>2000</v>
      </c>
      <c r="M35" s="335"/>
      <c r="N35" s="633"/>
      <c r="O35" s="663"/>
      <c r="P35" s="119">
        <f t="shared" si="1"/>
        <v>0</v>
      </c>
      <c r="Q35" s="119">
        <f t="shared" si="2"/>
        <v>0</v>
      </c>
      <c r="R35" s="119">
        <f t="shared" si="3"/>
        <v>0</v>
      </c>
    </row>
    <row r="36" spans="1:18" ht="100.5" customHeight="1" x14ac:dyDescent="0.25">
      <c r="A36" s="252" t="s">
        <v>587</v>
      </c>
      <c r="B36" s="56" t="s">
        <v>324</v>
      </c>
      <c r="C36" s="335" t="s">
        <v>261</v>
      </c>
      <c r="D36" s="335"/>
      <c r="E36" s="151">
        <f t="shared" si="6"/>
        <v>100</v>
      </c>
      <c r="F36" s="166">
        <v>20</v>
      </c>
      <c r="G36" s="169">
        <v>20</v>
      </c>
      <c r="H36" s="169">
        <v>20</v>
      </c>
      <c r="I36" s="169">
        <v>20</v>
      </c>
      <c r="J36" s="167">
        <v>20</v>
      </c>
      <c r="K36" s="175"/>
      <c r="L36" s="169">
        <v>100</v>
      </c>
      <c r="M36" s="169"/>
      <c r="N36" s="174"/>
      <c r="O36" s="168" t="s">
        <v>325</v>
      </c>
      <c r="P36" s="119">
        <f t="shared" si="1"/>
        <v>0</v>
      </c>
      <c r="Q36" s="119">
        <f t="shared" si="2"/>
        <v>0</v>
      </c>
      <c r="R36" s="119">
        <f t="shared" si="3"/>
        <v>0</v>
      </c>
    </row>
    <row r="37" spans="1:18" ht="99" customHeight="1" x14ac:dyDescent="0.25">
      <c r="A37" s="172" t="s">
        <v>413</v>
      </c>
      <c r="B37" s="56" t="s">
        <v>159</v>
      </c>
      <c r="C37" s="335" t="s">
        <v>261</v>
      </c>
      <c r="D37" s="335"/>
      <c r="E37" s="151">
        <f t="shared" si="6"/>
        <v>350</v>
      </c>
      <c r="F37" s="166">
        <v>70</v>
      </c>
      <c r="G37" s="169">
        <v>70</v>
      </c>
      <c r="H37" s="169">
        <v>70</v>
      </c>
      <c r="I37" s="169">
        <v>70</v>
      </c>
      <c r="J37" s="167">
        <v>70</v>
      </c>
      <c r="K37" s="175"/>
      <c r="L37" s="169">
        <v>250</v>
      </c>
      <c r="M37" s="169"/>
      <c r="N37" s="174">
        <v>100</v>
      </c>
      <c r="O37" s="168" t="s">
        <v>417</v>
      </c>
      <c r="P37" s="119">
        <f t="shared" si="1"/>
        <v>0</v>
      </c>
      <c r="Q37" s="119">
        <f t="shared" si="2"/>
        <v>0</v>
      </c>
      <c r="R37" s="119">
        <f t="shared" si="3"/>
        <v>0</v>
      </c>
    </row>
    <row r="38" spans="1:18" ht="88.5" customHeight="1" x14ac:dyDescent="0.25">
      <c r="A38" s="172" t="s">
        <v>418</v>
      </c>
      <c r="B38" s="56" t="s">
        <v>159</v>
      </c>
      <c r="C38" s="335" t="s">
        <v>261</v>
      </c>
      <c r="D38" s="335"/>
      <c r="E38" s="151">
        <f t="shared" si="6"/>
        <v>600</v>
      </c>
      <c r="F38" s="166">
        <v>120</v>
      </c>
      <c r="G38" s="169">
        <v>120</v>
      </c>
      <c r="H38" s="169">
        <v>120</v>
      </c>
      <c r="I38" s="169">
        <v>120</v>
      </c>
      <c r="J38" s="167">
        <v>120</v>
      </c>
      <c r="K38" s="175"/>
      <c r="L38" s="169">
        <v>300</v>
      </c>
      <c r="M38" s="169"/>
      <c r="N38" s="174">
        <v>300</v>
      </c>
      <c r="O38" s="168" t="s">
        <v>419</v>
      </c>
      <c r="P38" s="119">
        <f t="shared" si="1"/>
        <v>0</v>
      </c>
      <c r="Q38" s="119">
        <f t="shared" si="2"/>
        <v>0</v>
      </c>
      <c r="R38" s="119">
        <f t="shared" si="3"/>
        <v>0</v>
      </c>
    </row>
    <row r="39" spans="1:18" ht="72" customHeight="1" x14ac:dyDescent="0.25">
      <c r="A39" s="172" t="s">
        <v>420</v>
      </c>
      <c r="B39" s="239" t="s">
        <v>317</v>
      </c>
      <c r="C39" s="335" t="s">
        <v>261</v>
      </c>
      <c r="D39" s="335"/>
      <c r="E39" s="151">
        <f t="shared" si="6"/>
        <v>60</v>
      </c>
      <c r="F39" s="166"/>
      <c r="G39" s="169">
        <v>20</v>
      </c>
      <c r="H39" s="169">
        <v>20</v>
      </c>
      <c r="I39" s="169">
        <v>20</v>
      </c>
      <c r="J39" s="167"/>
      <c r="K39" s="175"/>
      <c r="L39" s="169">
        <v>60</v>
      </c>
      <c r="M39" s="169"/>
      <c r="N39" s="174"/>
      <c r="O39" s="168" t="s">
        <v>421</v>
      </c>
      <c r="P39" s="119">
        <f t="shared" si="1"/>
        <v>0</v>
      </c>
      <c r="Q39" s="119">
        <f t="shared" si="2"/>
        <v>0</v>
      </c>
      <c r="R39" s="119">
        <f t="shared" si="3"/>
        <v>0</v>
      </c>
    </row>
    <row r="40" spans="1:18" ht="47.25" customHeight="1" x14ac:dyDescent="0.25">
      <c r="A40" s="172" t="s">
        <v>474</v>
      </c>
      <c r="B40" s="56" t="s">
        <v>159</v>
      </c>
      <c r="C40" s="335" t="s">
        <v>60</v>
      </c>
      <c r="D40" s="335"/>
      <c r="E40" s="151">
        <f t="shared" si="6"/>
        <v>75</v>
      </c>
      <c r="F40" s="166">
        <v>15</v>
      </c>
      <c r="G40" s="169">
        <v>15</v>
      </c>
      <c r="H40" s="169">
        <v>15</v>
      </c>
      <c r="I40" s="169">
        <v>15</v>
      </c>
      <c r="J40" s="167">
        <v>15</v>
      </c>
      <c r="K40" s="635"/>
      <c r="L40" s="169">
        <v>75</v>
      </c>
      <c r="M40" s="335"/>
      <c r="N40" s="633"/>
      <c r="O40" s="343" t="s">
        <v>560</v>
      </c>
      <c r="P40" s="119">
        <f t="shared" si="1"/>
        <v>0</v>
      </c>
      <c r="Q40" s="119">
        <f t="shared" si="2"/>
        <v>0</v>
      </c>
      <c r="R40" s="119">
        <f t="shared" si="3"/>
        <v>0</v>
      </c>
    </row>
    <row r="41" spans="1:18" ht="48.75" customHeight="1" x14ac:dyDescent="0.25">
      <c r="A41" s="172" t="s">
        <v>475</v>
      </c>
      <c r="B41" s="56" t="s">
        <v>159</v>
      </c>
      <c r="C41" s="335" t="s">
        <v>60</v>
      </c>
      <c r="D41" s="335"/>
      <c r="E41" s="151">
        <f t="shared" si="6"/>
        <v>75</v>
      </c>
      <c r="F41" s="166">
        <v>15</v>
      </c>
      <c r="G41" s="169">
        <v>15</v>
      </c>
      <c r="H41" s="169">
        <v>15</v>
      </c>
      <c r="I41" s="169">
        <v>15</v>
      </c>
      <c r="J41" s="167">
        <v>15</v>
      </c>
      <c r="K41" s="635"/>
      <c r="L41" s="169">
        <v>75</v>
      </c>
      <c r="M41" s="335"/>
      <c r="N41" s="633"/>
      <c r="O41" s="343"/>
      <c r="P41" s="119">
        <f t="shared" si="1"/>
        <v>0</v>
      </c>
      <c r="Q41" s="119">
        <f t="shared" si="2"/>
        <v>0</v>
      </c>
      <c r="R41" s="119">
        <f t="shared" si="3"/>
        <v>0</v>
      </c>
    </row>
    <row r="42" spans="1:18" ht="69.75" customHeight="1" x14ac:dyDescent="0.25">
      <c r="A42" s="172" t="s">
        <v>476</v>
      </c>
      <c r="B42" s="56" t="s">
        <v>159</v>
      </c>
      <c r="C42" s="668" t="s">
        <v>60</v>
      </c>
      <c r="D42" s="668"/>
      <c r="E42" s="151">
        <f t="shared" si="6"/>
        <v>75</v>
      </c>
      <c r="F42" s="191">
        <v>15</v>
      </c>
      <c r="G42" s="192">
        <v>15</v>
      </c>
      <c r="H42" s="192">
        <v>15</v>
      </c>
      <c r="I42" s="169">
        <v>15</v>
      </c>
      <c r="J42" s="167">
        <v>15</v>
      </c>
      <c r="K42" s="635"/>
      <c r="L42" s="169">
        <v>75</v>
      </c>
      <c r="M42" s="335"/>
      <c r="N42" s="633"/>
      <c r="O42" s="343"/>
      <c r="P42" s="119">
        <f t="shared" si="1"/>
        <v>0</v>
      </c>
      <c r="Q42" s="119">
        <f t="shared" si="2"/>
        <v>0</v>
      </c>
      <c r="R42" s="119">
        <f t="shared" si="3"/>
        <v>0</v>
      </c>
    </row>
    <row r="43" spans="1:18" ht="95.25" customHeight="1" x14ac:dyDescent="0.25">
      <c r="A43" s="235" t="s">
        <v>527</v>
      </c>
      <c r="B43" s="240" t="s">
        <v>592</v>
      </c>
      <c r="C43" s="335" t="s">
        <v>60</v>
      </c>
      <c r="D43" s="335"/>
      <c r="E43" s="151">
        <f t="shared" si="6"/>
        <v>300</v>
      </c>
      <c r="F43" s="166">
        <v>300</v>
      </c>
      <c r="G43" s="247"/>
      <c r="H43" s="247"/>
      <c r="I43" s="247"/>
      <c r="J43" s="248"/>
      <c r="K43" s="175"/>
      <c r="L43" s="169">
        <v>300</v>
      </c>
      <c r="M43" s="169"/>
      <c r="N43" s="174"/>
      <c r="O43" s="177"/>
      <c r="P43" s="119">
        <f t="shared" si="1"/>
        <v>0</v>
      </c>
      <c r="Q43" s="119">
        <f t="shared" si="2"/>
        <v>0</v>
      </c>
      <c r="R43" s="119">
        <f t="shared" si="3"/>
        <v>0</v>
      </c>
    </row>
    <row r="44" spans="1:18" ht="79.5" customHeight="1" x14ac:dyDescent="0.25">
      <c r="A44" s="172" t="s">
        <v>528</v>
      </c>
      <c r="B44" s="240" t="s">
        <v>139</v>
      </c>
      <c r="C44" s="335" t="s">
        <v>60</v>
      </c>
      <c r="D44" s="335"/>
      <c r="E44" s="151">
        <f>F44+G44+H44+I44+J44</f>
        <v>240</v>
      </c>
      <c r="F44" s="166"/>
      <c r="G44" s="247">
        <v>120</v>
      </c>
      <c r="H44" s="247">
        <v>120</v>
      </c>
      <c r="I44" s="247"/>
      <c r="J44" s="248"/>
      <c r="K44" s="175"/>
      <c r="L44" s="169">
        <v>240</v>
      </c>
      <c r="M44" s="173"/>
      <c r="N44" s="180"/>
      <c r="O44" s="177"/>
      <c r="P44" s="119">
        <f t="shared" si="1"/>
        <v>0</v>
      </c>
      <c r="Q44" s="119">
        <f t="shared" si="2"/>
        <v>0</v>
      </c>
      <c r="R44" s="119">
        <f t="shared" si="3"/>
        <v>0</v>
      </c>
    </row>
    <row r="45" spans="1:18" ht="79.5" customHeight="1" x14ac:dyDescent="0.25">
      <c r="A45" s="249" t="s">
        <v>578</v>
      </c>
      <c r="B45" s="250" t="s">
        <v>159</v>
      </c>
      <c r="C45" s="666" t="s">
        <v>60</v>
      </c>
      <c r="D45" s="667"/>
      <c r="E45" s="151">
        <f>F45+G45+H45+I45+J45</f>
        <v>1000</v>
      </c>
      <c r="F45" s="182">
        <v>200</v>
      </c>
      <c r="G45" s="247">
        <v>200</v>
      </c>
      <c r="H45" s="247">
        <v>200</v>
      </c>
      <c r="I45" s="247">
        <v>200</v>
      </c>
      <c r="J45" s="248">
        <v>200</v>
      </c>
      <c r="K45" s="236"/>
      <c r="L45" s="169">
        <v>1000</v>
      </c>
      <c r="M45" s="169"/>
      <c r="N45" s="174"/>
      <c r="O45" s="177"/>
      <c r="P45" s="119">
        <f t="shared" si="1"/>
        <v>0</v>
      </c>
      <c r="Q45" s="119">
        <f t="shared" si="2"/>
        <v>0</v>
      </c>
      <c r="R45" s="119">
        <f t="shared" si="3"/>
        <v>0</v>
      </c>
    </row>
    <row r="46" spans="1:18" ht="42.75" customHeight="1" x14ac:dyDescent="0.25">
      <c r="A46" s="172" t="s">
        <v>531</v>
      </c>
      <c r="B46" s="56"/>
      <c r="C46" s="335" t="s">
        <v>60</v>
      </c>
      <c r="D46" s="335"/>
      <c r="E46" s="151"/>
      <c r="F46" s="166"/>
      <c r="G46" s="169"/>
      <c r="H46" s="169"/>
      <c r="I46" s="169"/>
      <c r="J46" s="167"/>
      <c r="K46" s="175"/>
      <c r="L46" s="169"/>
      <c r="M46" s="335"/>
      <c r="N46" s="633"/>
      <c r="O46" s="675"/>
      <c r="P46" s="119">
        <f t="shared" si="1"/>
        <v>0</v>
      </c>
      <c r="Q46" s="119">
        <f t="shared" si="2"/>
        <v>0</v>
      </c>
      <c r="R46" s="119">
        <f t="shared" si="3"/>
        <v>0</v>
      </c>
    </row>
    <row r="47" spans="1:18" ht="44.25" customHeight="1" x14ac:dyDescent="0.25">
      <c r="A47" s="172" t="s">
        <v>532</v>
      </c>
      <c r="B47" s="239" t="s">
        <v>159</v>
      </c>
      <c r="C47" s="335"/>
      <c r="D47" s="335"/>
      <c r="E47" s="151">
        <f t="shared" si="6"/>
        <v>150</v>
      </c>
      <c r="F47" s="166">
        <v>30</v>
      </c>
      <c r="G47" s="169">
        <v>30</v>
      </c>
      <c r="H47" s="169">
        <v>30</v>
      </c>
      <c r="I47" s="169">
        <v>30</v>
      </c>
      <c r="J47" s="167">
        <v>30</v>
      </c>
      <c r="K47" s="175"/>
      <c r="L47" s="169">
        <v>150</v>
      </c>
      <c r="M47" s="335"/>
      <c r="N47" s="633"/>
      <c r="O47" s="675"/>
      <c r="P47" s="119">
        <f t="shared" si="1"/>
        <v>0</v>
      </c>
      <c r="Q47" s="119">
        <f t="shared" si="2"/>
        <v>0</v>
      </c>
      <c r="R47" s="119">
        <f t="shared" si="3"/>
        <v>0</v>
      </c>
    </row>
    <row r="48" spans="1:18" ht="37.5" customHeight="1" x14ac:dyDescent="0.25">
      <c r="A48" s="172" t="s">
        <v>533</v>
      </c>
      <c r="B48" s="56" t="s">
        <v>159</v>
      </c>
      <c r="C48" s="335"/>
      <c r="D48" s="335"/>
      <c r="E48" s="151">
        <f t="shared" si="6"/>
        <v>100</v>
      </c>
      <c r="F48" s="168">
        <v>20</v>
      </c>
      <c r="G48" s="169">
        <v>20</v>
      </c>
      <c r="H48" s="169">
        <v>20</v>
      </c>
      <c r="I48" s="169">
        <v>20</v>
      </c>
      <c r="J48" s="167">
        <v>20</v>
      </c>
      <c r="K48" s="175"/>
      <c r="L48" s="169">
        <v>100</v>
      </c>
      <c r="M48" s="335"/>
      <c r="N48" s="633"/>
      <c r="O48" s="675"/>
      <c r="P48" s="119">
        <f t="shared" si="1"/>
        <v>0</v>
      </c>
      <c r="Q48" s="119">
        <f t="shared" si="2"/>
        <v>0</v>
      </c>
      <c r="R48" s="119">
        <f t="shared" si="3"/>
        <v>0</v>
      </c>
    </row>
    <row r="49" spans="1:18" ht="40.5" customHeight="1" x14ac:dyDescent="0.25">
      <c r="A49" s="172" t="s">
        <v>534</v>
      </c>
      <c r="B49" s="56" t="s">
        <v>159</v>
      </c>
      <c r="C49" s="335"/>
      <c r="D49" s="335"/>
      <c r="E49" s="151">
        <f t="shared" si="6"/>
        <v>50</v>
      </c>
      <c r="F49" s="168">
        <v>10</v>
      </c>
      <c r="G49" s="169">
        <v>10</v>
      </c>
      <c r="H49" s="169">
        <v>10</v>
      </c>
      <c r="I49" s="169">
        <v>10</v>
      </c>
      <c r="J49" s="167">
        <v>10</v>
      </c>
      <c r="K49" s="175"/>
      <c r="L49" s="169">
        <v>50</v>
      </c>
      <c r="M49" s="335"/>
      <c r="N49" s="633"/>
      <c r="O49" s="675"/>
      <c r="P49" s="119">
        <f t="shared" si="1"/>
        <v>0</v>
      </c>
      <c r="Q49" s="119">
        <f t="shared" si="2"/>
        <v>0</v>
      </c>
      <c r="R49" s="119">
        <f t="shared" si="3"/>
        <v>0</v>
      </c>
    </row>
    <row r="50" spans="1:18" ht="38.25" customHeight="1" x14ac:dyDescent="0.35">
      <c r="A50" s="642" t="s">
        <v>36</v>
      </c>
      <c r="B50" s="642"/>
      <c r="C50" s="642"/>
      <c r="D50" s="642"/>
      <c r="E50" s="204">
        <f t="shared" ref="E50:M50" si="7">SUM(E25:E49)</f>
        <v>9025</v>
      </c>
      <c r="F50" s="207">
        <f t="shared" si="7"/>
        <v>1935</v>
      </c>
      <c r="G50" s="208">
        <f t="shared" si="7"/>
        <v>1835</v>
      </c>
      <c r="H50" s="208">
        <f>SUM(H25:H49)</f>
        <v>1835</v>
      </c>
      <c r="I50" s="208">
        <f t="shared" si="7"/>
        <v>1745</v>
      </c>
      <c r="J50" s="209">
        <f t="shared" si="7"/>
        <v>1675</v>
      </c>
      <c r="K50" s="210">
        <f t="shared" si="7"/>
        <v>0</v>
      </c>
      <c r="L50" s="208">
        <f t="shared" si="7"/>
        <v>8625</v>
      </c>
      <c r="M50" s="208">
        <f t="shared" si="7"/>
        <v>0</v>
      </c>
      <c r="N50" s="211">
        <f>SUM(N25:N49)</f>
        <v>400</v>
      </c>
      <c r="O50" s="206"/>
      <c r="P50" s="119">
        <f>L50+N50-E50</f>
        <v>0</v>
      </c>
      <c r="Q50" s="119">
        <f t="shared" si="2"/>
        <v>0</v>
      </c>
      <c r="R50" s="119">
        <f t="shared" si="3"/>
        <v>0</v>
      </c>
    </row>
    <row r="51" spans="1:18" ht="54.75" customHeight="1" x14ac:dyDescent="0.25">
      <c r="A51" s="637" t="s">
        <v>562</v>
      </c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119">
        <f t="shared" si="1"/>
        <v>0</v>
      </c>
      <c r="Q51" s="119">
        <f t="shared" si="2"/>
        <v>0</v>
      </c>
      <c r="R51" s="119">
        <f t="shared" si="3"/>
        <v>0</v>
      </c>
    </row>
    <row r="52" spans="1:18" ht="73.5" customHeight="1" x14ac:dyDescent="0.25">
      <c r="A52" s="172" t="s">
        <v>422</v>
      </c>
      <c r="B52" s="56" t="s">
        <v>159</v>
      </c>
      <c r="C52" s="335" t="s">
        <v>68</v>
      </c>
      <c r="D52" s="335"/>
      <c r="E52" s="151">
        <f>F52+G52+H52+I52+J52</f>
        <v>250</v>
      </c>
      <c r="F52" s="166">
        <v>50</v>
      </c>
      <c r="G52" s="169">
        <v>50</v>
      </c>
      <c r="H52" s="169">
        <v>50</v>
      </c>
      <c r="I52" s="169">
        <v>50</v>
      </c>
      <c r="J52" s="167">
        <v>50</v>
      </c>
      <c r="K52" s="175"/>
      <c r="L52" s="169">
        <v>250</v>
      </c>
      <c r="M52" s="169"/>
      <c r="N52" s="174"/>
      <c r="O52" s="669" t="s">
        <v>432</v>
      </c>
      <c r="P52" s="119">
        <f t="shared" si="1"/>
        <v>0</v>
      </c>
      <c r="Q52" s="119">
        <f t="shared" si="2"/>
        <v>0</v>
      </c>
      <c r="R52" s="119">
        <f t="shared" si="3"/>
        <v>0</v>
      </c>
    </row>
    <row r="53" spans="1:18" ht="78.75" customHeight="1" x14ac:dyDescent="0.25">
      <c r="A53" s="252" t="s">
        <v>424</v>
      </c>
      <c r="B53" s="255"/>
      <c r="C53" s="257"/>
      <c r="D53" s="258"/>
      <c r="E53" s="151"/>
      <c r="F53" s="166"/>
      <c r="G53" s="169"/>
      <c r="H53" s="169"/>
      <c r="I53" s="169"/>
      <c r="J53" s="167"/>
      <c r="K53" s="175"/>
      <c r="L53" s="169"/>
      <c r="M53" s="335"/>
      <c r="N53" s="633"/>
      <c r="O53" s="670"/>
      <c r="P53" s="119">
        <f t="shared" si="1"/>
        <v>0</v>
      </c>
      <c r="Q53" s="119">
        <f t="shared" si="2"/>
        <v>0</v>
      </c>
      <c r="R53" s="119">
        <f t="shared" si="3"/>
        <v>0</v>
      </c>
    </row>
    <row r="54" spans="1:18" ht="101.25" customHeight="1" x14ac:dyDescent="0.25">
      <c r="A54" s="148" t="s">
        <v>425</v>
      </c>
      <c r="B54" s="238">
        <v>2022</v>
      </c>
      <c r="C54" s="335" t="s">
        <v>69</v>
      </c>
      <c r="D54" s="335"/>
      <c r="E54" s="151">
        <f t="shared" ref="E54:E97" si="8">F54+G54+H54+I54+J54</f>
        <v>100</v>
      </c>
      <c r="F54" s="166"/>
      <c r="G54" s="169"/>
      <c r="H54" s="169"/>
      <c r="I54" s="169"/>
      <c r="J54" s="167">
        <v>100</v>
      </c>
      <c r="K54" s="175"/>
      <c r="L54" s="169">
        <v>100</v>
      </c>
      <c r="M54" s="335"/>
      <c r="N54" s="633"/>
      <c r="O54" s="670"/>
      <c r="P54" s="119">
        <f t="shared" si="1"/>
        <v>0</v>
      </c>
      <c r="Q54" s="119">
        <f t="shared" si="2"/>
        <v>0</v>
      </c>
      <c r="R54" s="119">
        <f t="shared" si="3"/>
        <v>0</v>
      </c>
    </row>
    <row r="55" spans="1:18" ht="88.5" customHeight="1" x14ac:dyDescent="0.25">
      <c r="A55" s="172" t="s">
        <v>426</v>
      </c>
      <c r="B55" s="56">
        <v>2022</v>
      </c>
      <c r="C55" s="335" t="s">
        <v>68</v>
      </c>
      <c r="D55" s="335"/>
      <c r="E55" s="151">
        <f t="shared" si="8"/>
        <v>100</v>
      </c>
      <c r="F55" s="191"/>
      <c r="G55" s="192"/>
      <c r="H55" s="192"/>
      <c r="I55" s="169"/>
      <c r="J55" s="167">
        <v>100</v>
      </c>
      <c r="K55" s="175"/>
      <c r="L55" s="169">
        <v>100</v>
      </c>
      <c r="M55" s="335"/>
      <c r="N55" s="633"/>
      <c r="O55" s="670"/>
      <c r="P55" s="119">
        <f t="shared" si="1"/>
        <v>0</v>
      </c>
      <c r="Q55" s="119">
        <f t="shared" si="2"/>
        <v>0</v>
      </c>
      <c r="R55" s="119">
        <f t="shared" si="3"/>
        <v>0</v>
      </c>
    </row>
    <row r="56" spans="1:18" ht="47.25" x14ac:dyDescent="0.25">
      <c r="A56" s="172" t="s">
        <v>427</v>
      </c>
      <c r="B56" s="56" t="s">
        <v>159</v>
      </c>
      <c r="C56" s="335" t="s">
        <v>68</v>
      </c>
      <c r="D56" s="335"/>
      <c r="E56" s="151">
        <f t="shared" si="8"/>
        <v>30</v>
      </c>
      <c r="F56" s="191">
        <v>6</v>
      </c>
      <c r="G56" s="192">
        <v>6</v>
      </c>
      <c r="H56" s="192">
        <v>6</v>
      </c>
      <c r="I56" s="169">
        <v>6</v>
      </c>
      <c r="J56" s="167">
        <v>6</v>
      </c>
      <c r="K56" s="175"/>
      <c r="L56" s="169">
        <v>30</v>
      </c>
      <c r="M56" s="335"/>
      <c r="N56" s="633"/>
      <c r="O56" s="670"/>
      <c r="P56" s="119">
        <f t="shared" si="1"/>
        <v>0</v>
      </c>
      <c r="Q56" s="119">
        <f t="shared" si="2"/>
        <v>0</v>
      </c>
      <c r="R56" s="119">
        <f t="shared" si="3"/>
        <v>0</v>
      </c>
    </row>
    <row r="57" spans="1:18" ht="53.25" customHeight="1" x14ac:dyDescent="0.25">
      <c r="A57" s="170" t="s">
        <v>428</v>
      </c>
      <c r="B57" s="234" t="s">
        <v>159</v>
      </c>
      <c r="C57" s="335" t="s">
        <v>68</v>
      </c>
      <c r="D57" s="335"/>
      <c r="E57" s="151">
        <f t="shared" si="8"/>
        <v>35</v>
      </c>
      <c r="F57" s="191">
        <v>7</v>
      </c>
      <c r="G57" s="192">
        <v>7</v>
      </c>
      <c r="H57" s="192">
        <v>7</v>
      </c>
      <c r="I57" s="169">
        <v>7</v>
      </c>
      <c r="J57" s="167">
        <v>7</v>
      </c>
      <c r="K57" s="175"/>
      <c r="L57" s="169">
        <v>35</v>
      </c>
      <c r="M57" s="335"/>
      <c r="N57" s="633"/>
      <c r="O57" s="670"/>
      <c r="P57" s="119">
        <f t="shared" si="1"/>
        <v>0</v>
      </c>
      <c r="Q57" s="119">
        <f t="shared" si="2"/>
        <v>0</v>
      </c>
      <c r="R57" s="119">
        <f t="shared" si="3"/>
        <v>0</v>
      </c>
    </row>
    <row r="58" spans="1:18" ht="50.25" customHeight="1" x14ac:dyDescent="0.25">
      <c r="A58" s="172" t="s">
        <v>429</v>
      </c>
      <c r="B58" s="234" t="s">
        <v>159</v>
      </c>
      <c r="C58" s="335" t="s">
        <v>68</v>
      </c>
      <c r="D58" s="335"/>
      <c r="E58" s="151">
        <f t="shared" si="8"/>
        <v>40</v>
      </c>
      <c r="F58" s="191">
        <v>8</v>
      </c>
      <c r="G58" s="193">
        <v>8</v>
      </c>
      <c r="H58" s="193">
        <v>8</v>
      </c>
      <c r="I58" s="176">
        <v>8</v>
      </c>
      <c r="J58" s="183">
        <v>8</v>
      </c>
      <c r="K58" s="178"/>
      <c r="L58" s="169">
        <v>40</v>
      </c>
      <c r="M58" s="335"/>
      <c r="N58" s="633"/>
      <c r="O58" s="670"/>
      <c r="P58" s="119">
        <f t="shared" si="1"/>
        <v>0</v>
      </c>
      <c r="Q58" s="119">
        <f t="shared" si="2"/>
        <v>0</v>
      </c>
      <c r="R58" s="119">
        <f t="shared" si="3"/>
        <v>0</v>
      </c>
    </row>
    <row r="59" spans="1:18" ht="47.25" x14ac:dyDescent="0.25">
      <c r="A59" s="172" t="s">
        <v>430</v>
      </c>
      <c r="B59" s="234" t="s">
        <v>139</v>
      </c>
      <c r="C59" s="335" t="s">
        <v>68</v>
      </c>
      <c r="D59" s="335"/>
      <c r="E59" s="151">
        <f t="shared" si="8"/>
        <v>40</v>
      </c>
      <c r="F59" s="191">
        <v>8</v>
      </c>
      <c r="G59" s="193">
        <v>8</v>
      </c>
      <c r="H59" s="193">
        <v>8</v>
      </c>
      <c r="I59" s="176">
        <v>8</v>
      </c>
      <c r="J59" s="183">
        <v>8</v>
      </c>
      <c r="K59" s="178"/>
      <c r="L59" s="169">
        <v>40</v>
      </c>
      <c r="M59" s="335"/>
      <c r="N59" s="633"/>
      <c r="O59" s="671"/>
      <c r="P59" s="119">
        <f t="shared" si="1"/>
        <v>0</v>
      </c>
      <c r="Q59" s="119">
        <f t="shared" si="2"/>
        <v>0</v>
      </c>
      <c r="R59" s="119">
        <f t="shared" si="3"/>
        <v>0</v>
      </c>
    </row>
    <row r="60" spans="1:18" ht="115.5" customHeight="1" x14ac:dyDescent="0.25">
      <c r="A60" s="252" t="s">
        <v>586</v>
      </c>
      <c r="B60" s="145" t="s">
        <v>159</v>
      </c>
      <c r="C60" s="335" t="s">
        <v>74</v>
      </c>
      <c r="D60" s="335"/>
      <c r="E60" s="151">
        <f t="shared" si="8"/>
        <v>100</v>
      </c>
      <c r="F60" s="166">
        <v>20</v>
      </c>
      <c r="G60" s="176">
        <v>20</v>
      </c>
      <c r="H60" s="176">
        <v>20</v>
      </c>
      <c r="I60" s="176">
        <v>20</v>
      </c>
      <c r="J60" s="183">
        <v>20</v>
      </c>
      <c r="K60" s="636"/>
      <c r="L60" s="169">
        <v>100</v>
      </c>
      <c r="M60" s="335"/>
      <c r="N60" s="259"/>
      <c r="O60" s="433" t="s">
        <v>458</v>
      </c>
      <c r="P60" s="119">
        <f t="shared" si="1"/>
        <v>0</v>
      </c>
      <c r="Q60" s="119">
        <f t="shared" si="2"/>
        <v>0</v>
      </c>
      <c r="R60" s="119">
        <f t="shared" si="3"/>
        <v>0</v>
      </c>
    </row>
    <row r="61" spans="1:18" ht="141.75" customHeight="1" x14ac:dyDescent="0.25">
      <c r="A61" s="172" t="s">
        <v>434</v>
      </c>
      <c r="B61" s="145" t="s">
        <v>159</v>
      </c>
      <c r="C61" s="335" t="s">
        <v>450</v>
      </c>
      <c r="D61" s="335"/>
      <c r="E61" s="151">
        <f t="shared" si="8"/>
        <v>150</v>
      </c>
      <c r="F61" s="166">
        <v>30</v>
      </c>
      <c r="G61" s="176">
        <v>30</v>
      </c>
      <c r="H61" s="176">
        <v>30</v>
      </c>
      <c r="I61" s="176">
        <v>30</v>
      </c>
      <c r="J61" s="183">
        <v>30</v>
      </c>
      <c r="K61" s="636"/>
      <c r="L61" s="169">
        <v>150</v>
      </c>
      <c r="M61" s="335"/>
      <c r="N61" s="259"/>
      <c r="O61" s="434"/>
      <c r="P61" s="119">
        <f t="shared" si="1"/>
        <v>0</v>
      </c>
      <c r="Q61" s="119">
        <f t="shared" si="2"/>
        <v>0</v>
      </c>
      <c r="R61" s="119">
        <f t="shared" si="3"/>
        <v>0</v>
      </c>
    </row>
    <row r="62" spans="1:18" ht="47.25" x14ac:dyDescent="0.25">
      <c r="A62" s="172" t="s">
        <v>435</v>
      </c>
      <c r="B62" s="145">
        <v>2019</v>
      </c>
      <c r="C62" s="634"/>
      <c r="D62" s="634"/>
      <c r="E62" s="151">
        <f t="shared" si="8"/>
        <v>150</v>
      </c>
      <c r="F62" s="191"/>
      <c r="G62" s="193">
        <v>150</v>
      </c>
      <c r="H62" s="193"/>
      <c r="I62" s="176"/>
      <c r="J62" s="183"/>
      <c r="K62" s="636"/>
      <c r="L62" s="169">
        <v>150</v>
      </c>
      <c r="M62" s="335"/>
      <c r="N62" s="259"/>
      <c r="O62" s="434"/>
      <c r="P62" s="119">
        <f t="shared" si="1"/>
        <v>0</v>
      </c>
      <c r="Q62" s="119">
        <f t="shared" si="2"/>
        <v>0</v>
      </c>
      <c r="R62" s="119">
        <f t="shared" si="3"/>
        <v>0</v>
      </c>
    </row>
    <row r="63" spans="1:18" ht="47.25" x14ac:dyDescent="0.25">
      <c r="A63" s="172" t="s">
        <v>436</v>
      </c>
      <c r="B63" s="152" t="s">
        <v>159</v>
      </c>
      <c r="C63" s="634"/>
      <c r="D63" s="634"/>
      <c r="E63" s="151">
        <f t="shared" si="8"/>
        <v>100</v>
      </c>
      <c r="F63" s="191">
        <v>20</v>
      </c>
      <c r="G63" s="193">
        <v>20</v>
      </c>
      <c r="H63" s="193">
        <v>20</v>
      </c>
      <c r="I63" s="176">
        <v>20</v>
      </c>
      <c r="J63" s="183">
        <v>20</v>
      </c>
      <c r="K63" s="636"/>
      <c r="L63" s="169">
        <v>100</v>
      </c>
      <c r="M63" s="335"/>
      <c r="N63" s="259"/>
      <c r="O63" s="434"/>
      <c r="P63" s="119">
        <f t="shared" si="1"/>
        <v>0</v>
      </c>
      <c r="Q63" s="119">
        <f t="shared" si="2"/>
        <v>0</v>
      </c>
      <c r="R63" s="119">
        <f t="shared" si="3"/>
        <v>0</v>
      </c>
    </row>
    <row r="64" spans="1:18" ht="47.25" x14ac:dyDescent="0.25">
      <c r="A64" s="172" t="s">
        <v>437</v>
      </c>
      <c r="B64" s="145" t="s">
        <v>159</v>
      </c>
      <c r="C64" s="634"/>
      <c r="D64" s="634"/>
      <c r="E64" s="151">
        <f t="shared" si="8"/>
        <v>250</v>
      </c>
      <c r="F64" s="191">
        <v>50</v>
      </c>
      <c r="G64" s="193">
        <v>50</v>
      </c>
      <c r="H64" s="193">
        <v>50</v>
      </c>
      <c r="I64" s="176">
        <v>50</v>
      </c>
      <c r="J64" s="183">
        <v>50</v>
      </c>
      <c r="K64" s="636"/>
      <c r="L64" s="169">
        <v>250</v>
      </c>
      <c r="M64" s="335"/>
      <c r="N64" s="259"/>
      <c r="O64" s="434"/>
      <c r="P64" s="119">
        <f t="shared" si="1"/>
        <v>0</v>
      </c>
      <c r="Q64" s="119">
        <f t="shared" si="2"/>
        <v>0</v>
      </c>
      <c r="R64" s="119">
        <f t="shared" si="3"/>
        <v>0</v>
      </c>
    </row>
    <row r="65" spans="1:18" ht="47.25" x14ac:dyDescent="0.25">
      <c r="A65" s="172" t="s">
        <v>438</v>
      </c>
      <c r="B65" s="145">
        <v>2022</v>
      </c>
      <c r="C65" s="634"/>
      <c r="D65" s="634"/>
      <c r="E65" s="151">
        <f t="shared" si="8"/>
        <v>25</v>
      </c>
      <c r="F65" s="191"/>
      <c r="G65" s="193"/>
      <c r="H65" s="193"/>
      <c r="I65" s="176"/>
      <c r="J65" s="183">
        <v>25</v>
      </c>
      <c r="K65" s="636"/>
      <c r="L65" s="169">
        <v>25</v>
      </c>
      <c r="M65" s="335"/>
      <c r="N65" s="259"/>
      <c r="O65" s="434"/>
      <c r="P65" s="119">
        <f t="shared" si="1"/>
        <v>0</v>
      </c>
      <c r="Q65" s="119">
        <f t="shared" si="2"/>
        <v>0</v>
      </c>
      <c r="R65" s="119">
        <f t="shared" si="3"/>
        <v>0</v>
      </c>
    </row>
    <row r="66" spans="1:18" ht="75.75" customHeight="1" x14ac:dyDescent="0.25">
      <c r="A66" s="241" t="s">
        <v>580</v>
      </c>
      <c r="B66" s="237" t="s">
        <v>159</v>
      </c>
      <c r="C66" s="634"/>
      <c r="D66" s="634"/>
      <c r="E66" s="242">
        <f t="shared" si="8"/>
        <v>125</v>
      </c>
      <c r="F66" s="243">
        <v>20</v>
      </c>
      <c r="G66" s="244">
        <v>20</v>
      </c>
      <c r="H66" s="244">
        <v>20</v>
      </c>
      <c r="I66" s="245">
        <v>45</v>
      </c>
      <c r="J66" s="246">
        <v>20</v>
      </c>
      <c r="K66" s="636"/>
      <c r="L66" s="169">
        <v>125</v>
      </c>
      <c r="M66" s="335"/>
      <c r="N66" s="259"/>
      <c r="O66" s="434"/>
      <c r="P66" s="119">
        <f t="shared" si="1"/>
        <v>0</v>
      </c>
      <c r="Q66" s="119">
        <f t="shared" si="2"/>
        <v>0</v>
      </c>
      <c r="R66" s="119">
        <f t="shared" si="3"/>
        <v>0</v>
      </c>
    </row>
    <row r="67" spans="1:18" ht="75.75" customHeight="1" x14ac:dyDescent="0.25">
      <c r="A67" s="172" t="s">
        <v>441</v>
      </c>
      <c r="B67" s="145" t="s">
        <v>159</v>
      </c>
      <c r="C67" s="634"/>
      <c r="D67" s="634"/>
      <c r="E67" s="151">
        <f t="shared" si="8"/>
        <v>120</v>
      </c>
      <c r="F67" s="191">
        <v>20</v>
      </c>
      <c r="G67" s="193">
        <v>20</v>
      </c>
      <c r="H67" s="193">
        <v>20</v>
      </c>
      <c r="I67" s="176">
        <v>30</v>
      </c>
      <c r="J67" s="183">
        <v>30</v>
      </c>
      <c r="K67" s="636"/>
      <c r="L67" s="169">
        <v>120</v>
      </c>
      <c r="M67" s="335"/>
      <c r="N67" s="259"/>
      <c r="O67" s="434"/>
      <c r="P67" s="119">
        <f t="shared" si="1"/>
        <v>0</v>
      </c>
      <c r="Q67" s="119">
        <f t="shared" si="2"/>
        <v>0</v>
      </c>
      <c r="R67" s="119">
        <f t="shared" si="3"/>
        <v>0</v>
      </c>
    </row>
    <row r="68" spans="1:18" ht="67.5" customHeight="1" x14ac:dyDescent="0.25">
      <c r="A68" s="172" t="s">
        <v>442</v>
      </c>
      <c r="B68" s="145" t="s">
        <v>159</v>
      </c>
      <c r="C68" s="634"/>
      <c r="D68" s="634"/>
      <c r="E68" s="151">
        <f t="shared" si="8"/>
        <v>120</v>
      </c>
      <c r="F68" s="191">
        <v>20</v>
      </c>
      <c r="G68" s="193">
        <v>20</v>
      </c>
      <c r="H68" s="193">
        <v>20</v>
      </c>
      <c r="I68" s="176">
        <v>30</v>
      </c>
      <c r="J68" s="183">
        <v>30</v>
      </c>
      <c r="K68" s="636"/>
      <c r="L68" s="169">
        <v>120</v>
      </c>
      <c r="M68" s="335"/>
      <c r="N68" s="259"/>
      <c r="O68" s="434"/>
      <c r="P68" s="119">
        <f t="shared" si="1"/>
        <v>0</v>
      </c>
      <c r="Q68" s="119">
        <f t="shared" si="2"/>
        <v>0</v>
      </c>
      <c r="R68" s="119">
        <f t="shared" si="3"/>
        <v>0</v>
      </c>
    </row>
    <row r="69" spans="1:18" ht="47.25" customHeight="1" x14ac:dyDescent="0.25">
      <c r="A69" s="172" t="s">
        <v>443</v>
      </c>
      <c r="B69" s="152">
        <v>2019</v>
      </c>
      <c r="C69" s="634"/>
      <c r="D69" s="634"/>
      <c r="E69" s="151">
        <f t="shared" si="8"/>
        <v>100</v>
      </c>
      <c r="F69" s="191"/>
      <c r="G69" s="193">
        <v>100</v>
      </c>
      <c r="H69" s="193"/>
      <c r="I69" s="176"/>
      <c r="J69" s="183"/>
      <c r="K69" s="636"/>
      <c r="L69" s="169">
        <v>100</v>
      </c>
      <c r="M69" s="335"/>
      <c r="N69" s="259"/>
      <c r="O69" s="434"/>
      <c r="P69" s="119">
        <f t="shared" si="1"/>
        <v>0</v>
      </c>
      <c r="Q69" s="119">
        <f t="shared" si="2"/>
        <v>0</v>
      </c>
      <c r="R69" s="119">
        <f t="shared" si="3"/>
        <v>0</v>
      </c>
    </row>
    <row r="70" spans="1:18" ht="57.75" customHeight="1" x14ac:dyDescent="0.25">
      <c r="A70" s="172" t="s">
        <v>444</v>
      </c>
      <c r="B70" s="152">
        <v>2021</v>
      </c>
      <c r="C70" s="634"/>
      <c r="D70" s="634"/>
      <c r="E70" s="151">
        <f t="shared" si="8"/>
        <v>40</v>
      </c>
      <c r="F70" s="191"/>
      <c r="G70" s="193"/>
      <c r="H70" s="193"/>
      <c r="I70" s="176">
        <v>40</v>
      </c>
      <c r="J70" s="183"/>
      <c r="K70" s="636"/>
      <c r="L70" s="169">
        <v>40</v>
      </c>
      <c r="M70" s="335"/>
      <c r="N70" s="259"/>
      <c r="O70" s="434"/>
      <c r="P70" s="119">
        <f t="shared" ref="P70:P133" si="9">L70+N70-E70</f>
        <v>0</v>
      </c>
      <c r="Q70" s="119">
        <f t="shared" si="2"/>
        <v>0</v>
      </c>
      <c r="R70" s="119">
        <f t="shared" si="3"/>
        <v>0</v>
      </c>
    </row>
    <row r="71" spans="1:18" ht="42" customHeight="1" x14ac:dyDescent="0.25">
      <c r="A71" s="172" t="s">
        <v>445</v>
      </c>
      <c r="B71" s="145">
        <v>2020</v>
      </c>
      <c r="C71" s="634"/>
      <c r="D71" s="634"/>
      <c r="E71" s="151">
        <f t="shared" si="8"/>
        <v>40</v>
      </c>
      <c r="F71" s="191"/>
      <c r="G71" s="193"/>
      <c r="H71" s="193">
        <v>40</v>
      </c>
      <c r="I71" s="176"/>
      <c r="J71" s="183"/>
      <c r="K71" s="636"/>
      <c r="L71" s="169">
        <v>40</v>
      </c>
      <c r="M71" s="335"/>
      <c r="N71" s="259"/>
      <c r="O71" s="434"/>
      <c r="P71" s="119">
        <f t="shared" si="9"/>
        <v>0</v>
      </c>
      <c r="Q71" s="119">
        <f t="shared" ref="Q71:Q134" si="10">E71-F71-G71-H71-I71-J71</f>
        <v>0</v>
      </c>
      <c r="R71" s="119">
        <f t="shared" ref="R71:R134" si="11">K71+L71+M71+N71-E71</f>
        <v>0</v>
      </c>
    </row>
    <row r="72" spans="1:18" ht="37.5" customHeight="1" x14ac:dyDescent="0.25">
      <c r="A72" s="172" t="s">
        <v>446</v>
      </c>
      <c r="B72" s="152">
        <v>2022</v>
      </c>
      <c r="C72" s="634"/>
      <c r="D72" s="634"/>
      <c r="E72" s="151">
        <f t="shared" si="8"/>
        <v>20</v>
      </c>
      <c r="F72" s="191"/>
      <c r="G72" s="193"/>
      <c r="H72" s="193"/>
      <c r="I72" s="176"/>
      <c r="J72" s="183">
        <v>20</v>
      </c>
      <c r="K72" s="636"/>
      <c r="L72" s="169">
        <v>20</v>
      </c>
      <c r="M72" s="335"/>
      <c r="N72" s="259"/>
      <c r="O72" s="434"/>
      <c r="P72" s="119">
        <f t="shared" si="9"/>
        <v>0</v>
      </c>
      <c r="Q72" s="119">
        <f t="shared" si="10"/>
        <v>0</v>
      </c>
      <c r="R72" s="119">
        <f t="shared" si="11"/>
        <v>0</v>
      </c>
    </row>
    <row r="73" spans="1:18" ht="57.75" customHeight="1" x14ac:dyDescent="0.25">
      <c r="A73" s="172" t="s">
        <v>447</v>
      </c>
      <c r="B73" s="152">
        <v>2019</v>
      </c>
      <c r="C73" s="634"/>
      <c r="D73" s="634"/>
      <c r="E73" s="151">
        <f t="shared" si="8"/>
        <v>20</v>
      </c>
      <c r="F73" s="191"/>
      <c r="G73" s="193">
        <v>20</v>
      </c>
      <c r="H73" s="193"/>
      <c r="I73" s="176"/>
      <c r="J73" s="183"/>
      <c r="K73" s="636"/>
      <c r="L73" s="169">
        <v>20</v>
      </c>
      <c r="M73" s="335"/>
      <c r="N73" s="259"/>
      <c r="O73" s="434"/>
      <c r="P73" s="119">
        <f t="shared" si="9"/>
        <v>0</v>
      </c>
      <c r="Q73" s="119">
        <f t="shared" si="10"/>
        <v>0</v>
      </c>
      <c r="R73" s="119">
        <f t="shared" si="11"/>
        <v>0</v>
      </c>
    </row>
    <row r="74" spans="1:18" ht="57" customHeight="1" x14ac:dyDescent="0.25">
      <c r="A74" s="172" t="s">
        <v>448</v>
      </c>
      <c r="B74" s="145">
        <v>2021</v>
      </c>
      <c r="C74" s="634"/>
      <c r="D74" s="634"/>
      <c r="E74" s="151">
        <f t="shared" si="8"/>
        <v>25</v>
      </c>
      <c r="F74" s="191"/>
      <c r="G74" s="193"/>
      <c r="H74" s="193"/>
      <c r="I74" s="176">
        <v>25</v>
      </c>
      <c r="J74" s="183"/>
      <c r="K74" s="636"/>
      <c r="L74" s="169">
        <v>25</v>
      </c>
      <c r="M74" s="335"/>
      <c r="N74" s="259"/>
      <c r="O74" s="434"/>
      <c r="P74" s="119">
        <f t="shared" si="9"/>
        <v>0</v>
      </c>
      <c r="Q74" s="119">
        <f t="shared" si="10"/>
        <v>0</v>
      </c>
      <c r="R74" s="119">
        <f t="shared" si="11"/>
        <v>0</v>
      </c>
    </row>
    <row r="75" spans="1:18" ht="63" customHeight="1" x14ac:dyDescent="0.25">
      <c r="A75" s="172" t="s">
        <v>449</v>
      </c>
      <c r="B75" s="145" t="s">
        <v>159</v>
      </c>
      <c r="C75" s="634"/>
      <c r="D75" s="634"/>
      <c r="E75" s="151">
        <f t="shared" si="8"/>
        <v>25</v>
      </c>
      <c r="F75" s="191">
        <v>5</v>
      </c>
      <c r="G75" s="193">
        <v>5</v>
      </c>
      <c r="H75" s="193">
        <v>5</v>
      </c>
      <c r="I75" s="176">
        <v>5</v>
      </c>
      <c r="J75" s="183">
        <v>5</v>
      </c>
      <c r="K75" s="636"/>
      <c r="L75" s="169">
        <v>25</v>
      </c>
      <c r="M75" s="335"/>
      <c r="N75" s="259"/>
      <c r="O75" s="434"/>
      <c r="P75" s="119">
        <f t="shared" si="9"/>
        <v>0</v>
      </c>
      <c r="Q75" s="119">
        <f t="shared" si="10"/>
        <v>0</v>
      </c>
      <c r="R75" s="119">
        <f t="shared" si="11"/>
        <v>0</v>
      </c>
    </row>
    <row r="76" spans="1:18" ht="99.75" customHeight="1" x14ac:dyDescent="0.25">
      <c r="A76" s="172" t="s">
        <v>451</v>
      </c>
      <c r="B76" s="145" t="s">
        <v>159</v>
      </c>
      <c r="C76" s="346" t="s">
        <v>75</v>
      </c>
      <c r="D76" s="493"/>
      <c r="E76" s="151"/>
      <c r="F76" s="166"/>
      <c r="G76" s="169"/>
      <c r="H76" s="169"/>
      <c r="I76" s="169"/>
      <c r="J76" s="167"/>
      <c r="K76" s="635"/>
      <c r="L76" s="169"/>
      <c r="M76" s="335"/>
      <c r="N76" s="633"/>
      <c r="O76" s="348"/>
      <c r="P76" s="119">
        <f t="shared" si="9"/>
        <v>0</v>
      </c>
      <c r="Q76" s="119">
        <f t="shared" si="10"/>
        <v>0</v>
      </c>
      <c r="R76" s="119">
        <f t="shared" si="11"/>
        <v>0</v>
      </c>
    </row>
    <row r="77" spans="1:18" x14ac:dyDescent="0.25">
      <c r="A77" s="172" t="s">
        <v>452</v>
      </c>
      <c r="B77" s="630" t="s">
        <v>159</v>
      </c>
      <c r="C77" s="426"/>
      <c r="D77" s="345"/>
      <c r="E77" s="151">
        <f t="shared" si="8"/>
        <v>50</v>
      </c>
      <c r="F77" s="191">
        <v>50</v>
      </c>
      <c r="G77" s="192"/>
      <c r="H77" s="192"/>
      <c r="I77" s="169"/>
      <c r="J77" s="167"/>
      <c r="K77" s="635"/>
      <c r="L77" s="169">
        <v>50</v>
      </c>
      <c r="M77" s="335"/>
      <c r="N77" s="633"/>
      <c r="O77" s="348"/>
      <c r="P77" s="119">
        <f t="shared" si="9"/>
        <v>0</v>
      </c>
      <c r="Q77" s="119">
        <f t="shared" si="10"/>
        <v>0</v>
      </c>
      <c r="R77" s="119">
        <f t="shared" si="11"/>
        <v>0</v>
      </c>
    </row>
    <row r="78" spans="1:18" x14ac:dyDescent="0.25">
      <c r="A78" s="172" t="s">
        <v>453</v>
      </c>
      <c r="B78" s="631"/>
      <c r="C78" s="426"/>
      <c r="D78" s="345"/>
      <c r="E78" s="151">
        <f t="shared" si="8"/>
        <v>50</v>
      </c>
      <c r="F78" s="191"/>
      <c r="G78" s="192">
        <v>50</v>
      </c>
      <c r="H78" s="192"/>
      <c r="I78" s="169"/>
      <c r="J78" s="167"/>
      <c r="K78" s="635"/>
      <c r="L78" s="169">
        <v>50</v>
      </c>
      <c r="M78" s="335"/>
      <c r="N78" s="633"/>
      <c r="O78" s="348"/>
      <c r="P78" s="119">
        <f t="shared" si="9"/>
        <v>0</v>
      </c>
      <c r="Q78" s="119">
        <f t="shared" si="10"/>
        <v>0</v>
      </c>
      <c r="R78" s="119">
        <f t="shared" si="11"/>
        <v>0</v>
      </c>
    </row>
    <row r="79" spans="1:18" x14ac:dyDescent="0.25">
      <c r="A79" s="172" t="s">
        <v>454</v>
      </c>
      <c r="B79" s="631"/>
      <c r="C79" s="426"/>
      <c r="D79" s="345"/>
      <c r="E79" s="151">
        <f t="shared" si="8"/>
        <v>50</v>
      </c>
      <c r="F79" s="191"/>
      <c r="G79" s="192"/>
      <c r="H79" s="192">
        <v>50</v>
      </c>
      <c r="I79" s="169"/>
      <c r="J79" s="167"/>
      <c r="K79" s="635"/>
      <c r="L79" s="169">
        <v>50</v>
      </c>
      <c r="M79" s="335"/>
      <c r="N79" s="633"/>
      <c r="O79" s="348"/>
      <c r="P79" s="119">
        <f t="shared" si="9"/>
        <v>0</v>
      </c>
      <c r="Q79" s="119">
        <f t="shared" si="10"/>
        <v>0</v>
      </c>
      <c r="R79" s="119">
        <f t="shared" si="11"/>
        <v>0</v>
      </c>
    </row>
    <row r="80" spans="1:18" x14ac:dyDescent="0.25">
      <c r="A80" s="172" t="s">
        <v>455</v>
      </c>
      <c r="B80" s="631"/>
      <c r="C80" s="426"/>
      <c r="D80" s="345"/>
      <c r="E80" s="151">
        <f t="shared" si="8"/>
        <v>50</v>
      </c>
      <c r="F80" s="191"/>
      <c r="G80" s="192"/>
      <c r="H80" s="192"/>
      <c r="I80" s="169">
        <v>50</v>
      </c>
      <c r="J80" s="167"/>
      <c r="K80" s="635"/>
      <c r="L80" s="169">
        <v>50</v>
      </c>
      <c r="M80" s="335"/>
      <c r="N80" s="633"/>
      <c r="O80" s="348"/>
      <c r="P80" s="119">
        <f t="shared" si="9"/>
        <v>0</v>
      </c>
      <c r="Q80" s="119">
        <f t="shared" si="10"/>
        <v>0</v>
      </c>
      <c r="R80" s="119">
        <f t="shared" si="11"/>
        <v>0</v>
      </c>
    </row>
    <row r="81" spans="1:18" x14ac:dyDescent="0.25">
      <c r="A81" s="172" t="s">
        <v>456</v>
      </c>
      <c r="B81" s="632"/>
      <c r="C81" s="347"/>
      <c r="D81" s="495"/>
      <c r="E81" s="151">
        <f t="shared" si="8"/>
        <v>50</v>
      </c>
      <c r="F81" s="191"/>
      <c r="G81" s="192"/>
      <c r="H81" s="192"/>
      <c r="I81" s="169"/>
      <c r="J81" s="167">
        <v>50</v>
      </c>
      <c r="K81" s="635"/>
      <c r="L81" s="169">
        <v>50</v>
      </c>
      <c r="M81" s="335"/>
      <c r="N81" s="633"/>
      <c r="O81" s="640"/>
      <c r="P81" s="119">
        <f t="shared" si="9"/>
        <v>0</v>
      </c>
      <c r="Q81" s="119">
        <f t="shared" si="10"/>
        <v>0</v>
      </c>
      <c r="R81" s="119">
        <f t="shared" si="11"/>
        <v>0</v>
      </c>
    </row>
    <row r="82" spans="1:18" ht="123" customHeight="1" x14ac:dyDescent="0.25">
      <c r="A82" s="172" t="s">
        <v>459</v>
      </c>
      <c r="B82" s="145"/>
      <c r="C82" s="335" t="s">
        <v>68</v>
      </c>
      <c r="D82" s="335"/>
      <c r="E82" s="151"/>
      <c r="F82" s="166"/>
      <c r="G82" s="169"/>
      <c r="H82" s="169"/>
      <c r="I82" s="173"/>
      <c r="J82" s="181"/>
      <c r="K82" s="635"/>
      <c r="L82" s="173"/>
      <c r="M82" s="335"/>
      <c r="N82" s="633"/>
      <c r="O82" s="639" t="s">
        <v>468</v>
      </c>
      <c r="P82" s="119">
        <f t="shared" si="9"/>
        <v>0</v>
      </c>
      <c r="Q82" s="119">
        <f t="shared" si="10"/>
        <v>0</v>
      </c>
      <c r="R82" s="119">
        <f t="shared" si="11"/>
        <v>0</v>
      </c>
    </row>
    <row r="83" spans="1:18" ht="63" customHeight="1" x14ac:dyDescent="0.25">
      <c r="A83" s="172" t="s">
        <v>460</v>
      </c>
      <c r="B83" s="55">
        <v>2018</v>
      </c>
      <c r="C83" s="335"/>
      <c r="D83" s="335"/>
      <c r="E83" s="151">
        <f t="shared" si="8"/>
        <v>5</v>
      </c>
      <c r="F83" s="166">
        <v>5</v>
      </c>
      <c r="G83" s="169"/>
      <c r="H83" s="169"/>
      <c r="I83" s="169"/>
      <c r="J83" s="167"/>
      <c r="K83" s="635"/>
      <c r="L83" s="169">
        <v>5</v>
      </c>
      <c r="M83" s="335"/>
      <c r="N83" s="633"/>
      <c r="O83" s="348"/>
      <c r="P83" s="119">
        <f t="shared" si="9"/>
        <v>0</v>
      </c>
      <c r="Q83" s="119">
        <f t="shared" si="10"/>
        <v>0</v>
      </c>
      <c r="R83" s="119">
        <f t="shared" si="11"/>
        <v>0</v>
      </c>
    </row>
    <row r="84" spans="1:18" ht="73.5" customHeight="1" x14ac:dyDescent="0.25">
      <c r="A84" s="172" t="s">
        <v>461</v>
      </c>
      <c r="B84" s="55">
        <v>2019</v>
      </c>
      <c r="C84" s="634"/>
      <c r="D84" s="634"/>
      <c r="E84" s="151">
        <f t="shared" si="8"/>
        <v>5</v>
      </c>
      <c r="F84" s="191"/>
      <c r="G84" s="192">
        <v>5</v>
      </c>
      <c r="H84" s="192"/>
      <c r="I84" s="169"/>
      <c r="J84" s="167"/>
      <c r="K84" s="635"/>
      <c r="L84" s="169">
        <v>5</v>
      </c>
      <c r="M84" s="335"/>
      <c r="N84" s="633"/>
      <c r="O84" s="348"/>
      <c r="P84" s="119">
        <f t="shared" si="9"/>
        <v>0</v>
      </c>
      <c r="Q84" s="119">
        <f t="shared" si="10"/>
        <v>0</v>
      </c>
      <c r="R84" s="119">
        <f t="shared" si="11"/>
        <v>0</v>
      </c>
    </row>
    <row r="85" spans="1:18" ht="63" x14ac:dyDescent="0.25">
      <c r="A85" s="172" t="s">
        <v>462</v>
      </c>
      <c r="B85" s="55">
        <v>2020</v>
      </c>
      <c r="C85" s="634"/>
      <c r="D85" s="634"/>
      <c r="E85" s="151">
        <f t="shared" si="8"/>
        <v>5</v>
      </c>
      <c r="F85" s="191"/>
      <c r="G85" s="192"/>
      <c r="H85" s="192">
        <v>5</v>
      </c>
      <c r="I85" s="169"/>
      <c r="J85" s="167"/>
      <c r="K85" s="635"/>
      <c r="L85" s="169">
        <v>5</v>
      </c>
      <c r="M85" s="335"/>
      <c r="N85" s="633"/>
      <c r="O85" s="348"/>
      <c r="P85" s="119">
        <f t="shared" si="9"/>
        <v>0</v>
      </c>
      <c r="Q85" s="119">
        <f t="shared" si="10"/>
        <v>0</v>
      </c>
      <c r="R85" s="119">
        <f t="shared" si="11"/>
        <v>0</v>
      </c>
    </row>
    <row r="86" spans="1:18" ht="58.5" customHeight="1" x14ac:dyDescent="0.25">
      <c r="A86" s="172" t="s">
        <v>463</v>
      </c>
      <c r="B86" s="55">
        <v>2021</v>
      </c>
      <c r="C86" s="634"/>
      <c r="D86" s="634"/>
      <c r="E86" s="151">
        <f t="shared" si="8"/>
        <v>5</v>
      </c>
      <c r="F86" s="191"/>
      <c r="G86" s="192"/>
      <c r="H86" s="192"/>
      <c r="I86" s="169">
        <v>5</v>
      </c>
      <c r="J86" s="167"/>
      <c r="K86" s="635"/>
      <c r="L86" s="169">
        <v>5</v>
      </c>
      <c r="M86" s="335"/>
      <c r="N86" s="633"/>
      <c r="O86" s="348"/>
      <c r="P86" s="119">
        <f t="shared" si="9"/>
        <v>0</v>
      </c>
      <c r="Q86" s="119">
        <f t="shared" si="10"/>
        <v>0</v>
      </c>
      <c r="R86" s="119">
        <f t="shared" si="11"/>
        <v>0</v>
      </c>
    </row>
    <row r="87" spans="1:18" ht="44.25" customHeight="1" x14ac:dyDescent="0.25">
      <c r="A87" s="172" t="s">
        <v>464</v>
      </c>
      <c r="B87" s="55">
        <v>2022</v>
      </c>
      <c r="C87" s="634"/>
      <c r="D87" s="634"/>
      <c r="E87" s="151">
        <f t="shared" si="8"/>
        <v>5</v>
      </c>
      <c r="F87" s="191"/>
      <c r="G87" s="192"/>
      <c r="H87" s="192"/>
      <c r="I87" s="169"/>
      <c r="J87" s="167">
        <v>5</v>
      </c>
      <c r="K87" s="635"/>
      <c r="L87" s="169">
        <v>5</v>
      </c>
      <c r="M87" s="335"/>
      <c r="N87" s="633"/>
      <c r="O87" s="348"/>
      <c r="P87" s="119">
        <f t="shared" si="9"/>
        <v>0</v>
      </c>
      <c r="Q87" s="119">
        <f t="shared" si="10"/>
        <v>0</v>
      </c>
      <c r="R87" s="119">
        <f t="shared" si="11"/>
        <v>0</v>
      </c>
    </row>
    <row r="88" spans="1:18" ht="94.5" customHeight="1" x14ac:dyDescent="0.25">
      <c r="A88" s="172" t="s">
        <v>465</v>
      </c>
      <c r="B88" s="335" t="s">
        <v>159</v>
      </c>
      <c r="C88" s="335" t="s">
        <v>68</v>
      </c>
      <c r="D88" s="335"/>
      <c r="E88" s="151"/>
      <c r="F88" s="166"/>
      <c r="G88" s="169"/>
      <c r="H88" s="169"/>
      <c r="I88" s="173"/>
      <c r="J88" s="181"/>
      <c r="K88" s="635"/>
      <c r="L88" s="173"/>
      <c r="M88" s="335"/>
      <c r="N88" s="633"/>
      <c r="O88" s="348"/>
      <c r="P88" s="119">
        <f t="shared" si="9"/>
        <v>0</v>
      </c>
      <c r="Q88" s="119">
        <f t="shared" si="10"/>
        <v>0</v>
      </c>
      <c r="R88" s="119">
        <f t="shared" si="11"/>
        <v>0</v>
      </c>
    </row>
    <row r="89" spans="1:18" ht="63" x14ac:dyDescent="0.25">
      <c r="A89" s="172" t="s">
        <v>466</v>
      </c>
      <c r="B89" s="335"/>
      <c r="C89" s="634"/>
      <c r="D89" s="634"/>
      <c r="E89" s="151">
        <f t="shared" si="8"/>
        <v>20</v>
      </c>
      <c r="F89" s="191">
        <v>4</v>
      </c>
      <c r="G89" s="192">
        <v>4</v>
      </c>
      <c r="H89" s="192">
        <v>4</v>
      </c>
      <c r="I89" s="169">
        <v>4</v>
      </c>
      <c r="J89" s="167">
        <v>4</v>
      </c>
      <c r="K89" s="635"/>
      <c r="L89" s="169">
        <v>20</v>
      </c>
      <c r="M89" s="335"/>
      <c r="N89" s="633"/>
      <c r="O89" s="348"/>
      <c r="P89" s="119">
        <f t="shared" si="9"/>
        <v>0</v>
      </c>
      <c r="Q89" s="119">
        <f t="shared" si="10"/>
        <v>0</v>
      </c>
      <c r="R89" s="119">
        <f t="shared" si="11"/>
        <v>0</v>
      </c>
    </row>
    <row r="90" spans="1:18" ht="54.75" customHeight="1" x14ac:dyDescent="0.25">
      <c r="A90" s="172" t="s">
        <v>467</v>
      </c>
      <c r="B90" s="335"/>
      <c r="C90" s="634"/>
      <c r="D90" s="634"/>
      <c r="E90" s="151">
        <f t="shared" si="8"/>
        <v>20</v>
      </c>
      <c r="F90" s="191">
        <v>4</v>
      </c>
      <c r="G90" s="192">
        <v>4</v>
      </c>
      <c r="H90" s="192">
        <v>4</v>
      </c>
      <c r="I90" s="169">
        <v>4</v>
      </c>
      <c r="J90" s="167">
        <v>4</v>
      </c>
      <c r="K90" s="635"/>
      <c r="L90" s="169">
        <v>20</v>
      </c>
      <c r="M90" s="335"/>
      <c r="N90" s="633"/>
      <c r="O90" s="640"/>
      <c r="P90" s="119">
        <f t="shared" si="9"/>
        <v>0</v>
      </c>
      <c r="Q90" s="119">
        <f t="shared" si="10"/>
        <v>0</v>
      </c>
      <c r="R90" s="119">
        <f t="shared" si="11"/>
        <v>0</v>
      </c>
    </row>
    <row r="91" spans="1:18" ht="85.5" customHeight="1" x14ac:dyDescent="0.25">
      <c r="A91" s="172" t="s">
        <v>558</v>
      </c>
      <c r="B91" s="165" t="s">
        <v>159</v>
      </c>
      <c r="C91" s="664" t="s">
        <v>68</v>
      </c>
      <c r="D91" s="665"/>
      <c r="E91" s="151"/>
      <c r="F91" s="191"/>
      <c r="G91" s="192"/>
      <c r="H91" s="192"/>
      <c r="I91" s="169"/>
      <c r="J91" s="167"/>
      <c r="K91" s="175"/>
      <c r="L91" s="169"/>
      <c r="M91" s="169"/>
      <c r="N91" s="174"/>
      <c r="O91" s="171" t="s">
        <v>596</v>
      </c>
      <c r="P91" s="119">
        <f t="shared" si="9"/>
        <v>0</v>
      </c>
      <c r="Q91" s="119">
        <f t="shared" si="10"/>
        <v>0</v>
      </c>
      <c r="R91" s="119">
        <f t="shared" si="11"/>
        <v>0</v>
      </c>
    </row>
    <row r="92" spans="1:18" ht="79.5" customHeight="1" x14ac:dyDescent="0.25">
      <c r="A92" s="172" t="s">
        <v>536</v>
      </c>
      <c r="B92" s="56"/>
      <c r="C92" s="335" t="s">
        <v>68</v>
      </c>
      <c r="D92" s="335"/>
      <c r="E92" s="151"/>
      <c r="F92" s="166"/>
      <c r="G92" s="169"/>
      <c r="H92" s="169"/>
      <c r="I92" s="169"/>
      <c r="J92" s="167"/>
      <c r="K92" s="175"/>
      <c r="L92" s="169"/>
      <c r="M92" s="335"/>
      <c r="N92" s="633"/>
      <c r="O92" s="343" t="s">
        <v>542</v>
      </c>
      <c r="P92" s="119">
        <f t="shared" si="9"/>
        <v>0</v>
      </c>
      <c r="Q92" s="119">
        <f t="shared" si="10"/>
        <v>0</v>
      </c>
      <c r="R92" s="119">
        <f t="shared" si="11"/>
        <v>0</v>
      </c>
    </row>
    <row r="93" spans="1:18" ht="32.25" customHeight="1" x14ac:dyDescent="0.25">
      <c r="A93" s="172" t="s">
        <v>537</v>
      </c>
      <c r="B93" s="56">
        <v>2018</v>
      </c>
      <c r="C93" s="335"/>
      <c r="D93" s="335"/>
      <c r="E93" s="151">
        <f t="shared" si="8"/>
        <v>100</v>
      </c>
      <c r="F93" s="166">
        <v>100</v>
      </c>
      <c r="G93" s="169"/>
      <c r="H93" s="169"/>
      <c r="I93" s="169"/>
      <c r="J93" s="167"/>
      <c r="K93" s="175"/>
      <c r="L93" s="169">
        <v>100</v>
      </c>
      <c r="M93" s="335"/>
      <c r="N93" s="633"/>
      <c r="O93" s="343"/>
      <c r="P93" s="119">
        <f t="shared" si="9"/>
        <v>0</v>
      </c>
      <c r="Q93" s="119">
        <f t="shared" si="10"/>
        <v>0</v>
      </c>
      <c r="R93" s="119">
        <f t="shared" si="11"/>
        <v>0</v>
      </c>
    </row>
    <row r="94" spans="1:18" ht="31.5" x14ac:dyDescent="0.25">
      <c r="A94" s="172" t="s">
        <v>538</v>
      </c>
      <c r="B94" s="56">
        <v>2020</v>
      </c>
      <c r="C94" s="634"/>
      <c r="D94" s="634"/>
      <c r="E94" s="151">
        <f t="shared" si="8"/>
        <v>200</v>
      </c>
      <c r="F94" s="191"/>
      <c r="G94" s="192"/>
      <c r="H94" s="192">
        <v>200</v>
      </c>
      <c r="I94" s="169"/>
      <c r="J94" s="167"/>
      <c r="K94" s="175"/>
      <c r="L94" s="169">
        <v>200</v>
      </c>
      <c r="M94" s="335"/>
      <c r="N94" s="633"/>
      <c r="O94" s="343"/>
      <c r="P94" s="119">
        <f t="shared" si="9"/>
        <v>0</v>
      </c>
      <c r="Q94" s="119">
        <f t="shared" si="10"/>
        <v>0</v>
      </c>
      <c r="R94" s="119">
        <f t="shared" si="11"/>
        <v>0</v>
      </c>
    </row>
    <row r="95" spans="1:18" ht="31.5" x14ac:dyDescent="0.25">
      <c r="A95" s="172" t="s">
        <v>539</v>
      </c>
      <c r="B95" s="56">
        <v>2022</v>
      </c>
      <c r="C95" s="634"/>
      <c r="D95" s="634"/>
      <c r="E95" s="151">
        <f t="shared" si="8"/>
        <v>150</v>
      </c>
      <c r="F95" s="191"/>
      <c r="G95" s="192"/>
      <c r="H95" s="192"/>
      <c r="I95" s="169"/>
      <c r="J95" s="167">
        <v>150</v>
      </c>
      <c r="K95" s="175"/>
      <c r="L95" s="169">
        <v>150</v>
      </c>
      <c r="M95" s="335"/>
      <c r="N95" s="633"/>
      <c r="O95" s="343"/>
      <c r="P95" s="119">
        <f t="shared" si="9"/>
        <v>0</v>
      </c>
      <c r="Q95" s="119">
        <f t="shared" si="10"/>
        <v>0</v>
      </c>
      <c r="R95" s="119">
        <f t="shared" si="11"/>
        <v>0</v>
      </c>
    </row>
    <row r="96" spans="1:18" ht="47.25" x14ac:dyDescent="0.25">
      <c r="A96" s="149" t="s">
        <v>540</v>
      </c>
      <c r="B96" s="56" t="s">
        <v>159</v>
      </c>
      <c r="C96" s="634"/>
      <c r="D96" s="634"/>
      <c r="E96" s="151">
        <f t="shared" si="8"/>
        <v>250</v>
      </c>
      <c r="F96" s="191">
        <v>50</v>
      </c>
      <c r="G96" s="192">
        <v>50</v>
      </c>
      <c r="H96" s="192">
        <v>50</v>
      </c>
      <c r="I96" s="169">
        <v>50</v>
      </c>
      <c r="J96" s="167">
        <v>50</v>
      </c>
      <c r="K96" s="175"/>
      <c r="L96" s="169">
        <v>250</v>
      </c>
      <c r="M96" s="335"/>
      <c r="N96" s="633"/>
      <c r="O96" s="343"/>
      <c r="P96" s="119">
        <f t="shared" si="9"/>
        <v>0</v>
      </c>
      <c r="Q96" s="119">
        <f t="shared" si="10"/>
        <v>0</v>
      </c>
      <c r="R96" s="119">
        <f t="shared" si="11"/>
        <v>0</v>
      </c>
    </row>
    <row r="97" spans="1:18" ht="46.5" customHeight="1" x14ac:dyDescent="0.25">
      <c r="A97" s="172" t="s">
        <v>541</v>
      </c>
      <c r="B97" s="56" t="s">
        <v>159</v>
      </c>
      <c r="C97" s="634"/>
      <c r="D97" s="634"/>
      <c r="E97" s="151">
        <f t="shared" si="8"/>
        <v>250</v>
      </c>
      <c r="F97" s="191">
        <v>50</v>
      </c>
      <c r="G97" s="192">
        <v>50</v>
      </c>
      <c r="H97" s="192">
        <v>50</v>
      </c>
      <c r="I97" s="169">
        <v>50</v>
      </c>
      <c r="J97" s="167">
        <v>50</v>
      </c>
      <c r="K97" s="175"/>
      <c r="L97" s="169">
        <v>250</v>
      </c>
      <c r="M97" s="335"/>
      <c r="N97" s="633"/>
      <c r="O97" s="343"/>
      <c r="P97" s="119">
        <f t="shared" si="9"/>
        <v>0</v>
      </c>
      <c r="Q97" s="119">
        <f t="shared" si="10"/>
        <v>0</v>
      </c>
      <c r="R97" s="119">
        <f t="shared" si="11"/>
        <v>0</v>
      </c>
    </row>
    <row r="98" spans="1:18" ht="33" customHeight="1" x14ac:dyDescent="0.25">
      <c r="A98" s="638" t="s">
        <v>36</v>
      </c>
      <c r="B98" s="638"/>
      <c r="C98" s="638"/>
      <c r="D98" s="638"/>
      <c r="E98" s="204">
        <f>SUM(E52:E97)</f>
        <v>3270</v>
      </c>
      <c r="F98" s="204">
        <f xml:space="preserve">
SUM(F52:F97)</f>
        <v>527</v>
      </c>
      <c r="G98" s="204">
        <f t="shared" ref="G98:N98" si="12">SUM(G52:G97)</f>
        <v>697</v>
      </c>
      <c r="H98" s="204">
        <f t="shared" si="12"/>
        <v>667</v>
      </c>
      <c r="I98" s="204">
        <f t="shared" si="12"/>
        <v>537</v>
      </c>
      <c r="J98" s="204">
        <f t="shared" si="12"/>
        <v>842</v>
      </c>
      <c r="K98" s="213">
        <f t="shared" si="12"/>
        <v>0</v>
      </c>
      <c r="L98" s="214">
        <f t="shared" si="12"/>
        <v>3270</v>
      </c>
      <c r="M98" s="214">
        <f t="shared" si="12"/>
        <v>0</v>
      </c>
      <c r="N98" s="215">
        <f t="shared" si="12"/>
        <v>0</v>
      </c>
      <c r="O98" s="205"/>
      <c r="P98" s="119">
        <f>L98+N98-E98</f>
        <v>0</v>
      </c>
      <c r="Q98" s="119">
        <f t="shared" si="10"/>
        <v>0</v>
      </c>
      <c r="R98" s="119">
        <f t="shared" si="11"/>
        <v>0</v>
      </c>
    </row>
    <row r="99" spans="1:18" ht="43.5" customHeight="1" x14ac:dyDescent="0.25">
      <c r="A99" s="676" t="s">
        <v>563</v>
      </c>
      <c r="B99" s="677"/>
      <c r="C99" s="677"/>
      <c r="D99" s="677"/>
      <c r="E99" s="677"/>
      <c r="F99" s="677"/>
      <c r="G99" s="677"/>
      <c r="H99" s="677"/>
      <c r="I99" s="677"/>
      <c r="J99" s="677"/>
      <c r="K99" s="677"/>
      <c r="L99" s="677"/>
      <c r="M99" s="677"/>
      <c r="N99" s="677"/>
      <c r="O99" s="678"/>
      <c r="P99" s="119">
        <f t="shared" si="9"/>
        <v>0</v>
      </c>
      <c r="Q99" s="119">
        <f t="shared" si="10"/>
        <v>0</v>
      </c>
      <c r="R99" s="119">
        <f t="shared" si="11"/>
        <v>0</v>
      </c>
    </row>
    <row r="100" spans="1:18" ht="113.25" customHeight="1" x14ac:dyDescent="0.25">
      <c r="A100" s="172" t="s">
        <v>506</v>
      </c>
      <c r="B100" s="56" t="s">
        <v>159</v>
      </c>
      <c r="C100" s="335" t="s">
        <v>507</v>
      </c>
      <c r="D100" s="335"/>
      <c r="E100" s="151">
        <f t="shared" ref="E100:E102" si="13">F100+G100+H100+I100+J100</f>
        <v>350</v>
      </c>
      <c r="F100" s="168">
        <v>70</v>
      </c>
      <c r="G100" s="169">
        <v>70</v>
      </c>
      <c r="H100" s="169">
        <v>70</v>
      </c>
      <c r="I100" s="169">
        <v>70</v>
      </c>
      <c r="J100" s="167">
        <v>70</v>
      </c>
      <c r="K100" s="175"/>
      <c r="L100" s="169">
        <v>350</v>
      </c>
      <c r="M100" s="169"/>
      <c r="N100" s="174"/>
      <c r="O100" s="168" t="s">
        <v>508</v>
      </c>
      <c r="P100" s="119">
        <f t="shared" si="9"/>
        <v>0</v>
      </c>
      <c r="Q100" s="119">
        <f t="shared" si="10"/>
        <v>0</v>
      </c>
      <c r="R100" s="119">
        <f t="shared" si="11"/>
        <v>0</v>
      </c>
    </row>
    <row r="101" spans="1:18" ht="92.25" customHeight="1" x14ac:dyDescent="0.25">
      <c r="A101" s="172" t="s">
        <v>509</v>
      </c>
      <c r="B101" s="56"/>
      <c r="C101" s="335" t="s">
        <v>510</v>
      </c>
      <c r="D101" s="335"/>
      <c r="E101" s="151">
        <f t="shared" si="13"/>
        <v>250</v>
      </c>
      <c r="F101" s="166">
        <v>50</v>
      </c>
      <c r="G101" s="169">
        <v>50</v>
      </c>
      <c r="H101" s="169">
        <v>50</v>
      </c>
      <c r="I101" s="169">
        <v>50</v>
      </c>
      <c r="J101" s="167">
        <v>50</v>
      </c>
      <c r="K101" s="179"/>
      <c r="L101" s="169">
        <v>250</v>
      </c>
      <c r="M101" s="169"/>
      <c r="N101" s="174"/>
      <c r="O101" s="168" t="s">
        <v>511</v>
      </c>
      <c r="P101" s="119">
        <f t="shared" si="9"/>
        <v>0</v>
      </c>
      <c r="Q101" s="119">
        <f t="shared" si="10"/>
        <v>0</v>
      </c>
      <c r="R101" s="119">
        <f t="shared" si="11"/>
        <v>0</v>
      </c>
    </row>
    <row r="102" spans="1:18" ht="75" customHeight="1" x14ac:dyDescent="0.25">
      <c r="A102" s="172" t="s">
        <v>512</v>
      </c>
      <c r="B102" s="56" t="s">
        <v>159</v>
      </c>
      <c r="C102" s="335" t="s">
        <v>507</v>
      </c>
      <c r="D102" s="335"/>
      <c r="E102" s="151">
        <f t="shared" si="13"/>
        <v>250</v>
      </c>
      <c r="F102" s="166">
        <v>50</v>
      </c>
      <c r="G102" s="169">
        <v>50</v>
      </c>
      <c r="H102" s="169">
        <v>50</v>
      </c>
      <c r="I102" s="169">
        <v>50</v>
      </c>
      <c r="J102" s="167">
        <v>50</v>
      </c>
      <c r="K102" s="179"/>
      <c r="L102" s="169">
        <v>250</v>
      </c>
      <c r="M102" s="169"/>
      <c r="N102" s="174"/>
      <c r="O102" s="168" t="s">
        <v>513</v>
      </c>
      <c r="P102" s="119">
        <f t="shared" si="9"/>
        <v>0</v>
      </c>
      <c r="Q102" s="119">
        <f t="shared" si="10"/>
        <v>0</v>
      </c>
      <c r="R102" s="119">
        <f t="shared" si="11"/>
        <v>0</v>
      </c>
    </row>
    <row r="103" spans="1:18" ht="43.5" customHeight="1" x14ac:dyDescent="0.35">
      <c r="A103" s="642" t="s">
        <v>36</v>
      </c>
      <c r="B103" s="642"/>
      <c r="C103" s="642"/>
      <c r="D103" s="642"/>
      <c r="E103" s="207">
        <f t="shared" ref="E103:N103" si="14">SUM(E100:E102)</f>
        <v>850</v>
      </c>
      <c r="F103" s="207">
        <f>SUM(F100:F102)</f>
        <v>170</v>
      </c>
      <c r="G103" s="208">
        <f t="shared" si="14"/>
        <v>170</v>
      </c>
      <c r="H103" s="208">
        <f t="shared" si="14"/>
        <v>170</v>
      </c>
      <c r="I103" s="208">
        <f t="shared" si="14"/>
        <v>170</v>
      </c>
      <c r="J103" s="209">
        <f t="shared" si="14"/>
        <v>170</v>
      </c>
      <c r="K103" s="210">
        <f t="shared" si="14"/>
        <v>0</v>
      </c>
      <c r="L103" s="208">
        <f t="shared" si="14"/>
        <v>850</v>
      </c>
      <c r="M103" s="208">
        <f t="shared" si="14"/>
        <v>0</v>
      </c>
      <c r="N103" s="211">
        <f t="shared" si="14"/>
        <v>0</v>
      </c>
      <c r="O103" s="212"/>
      <c r="P103" s="119">
        <f t="shared" si="9"/>
        <v>0</v>
      </c>
      <c r="Q103" s="119">
        <f t="shared" si="10"/>
        <v>0</v>
      </c>
      <c r="R103" s="119">
        <f t="shared" si="11"/>
        <v>0</v>
      </c>
    </row>
    <row r="104" spans="1:18" ht="47.25" customHeight="1" x14ac:dyDescent="0.25">
      <c r="A104" s="672" t="s">
        <v>564</v>
      </c>
      <c r="B104" s="673"/>
      <c r="C104" s="673"/>
      <c r="D104" s="673"/>
      <c r="E104" s="673"/>
      <c r="F104" s="673"/>
      <c r="G104" s="673"/>
      <c r="H104" s="673"/>
      <c r="I104" s="673"/>
      <c r="J104" s="673"/>
      <c r="K104" s="673"/>
      <c r="L104" s="673"/>
      <c r="M104" s="673"/>
      <c r="N104" s="673"/>
      <c r="O104" s="674"/>
      <c r="P104" s="119">
        <f t="shared" si="9"/>
        <v>0</v>
      </c>
      <c r="Q104" s="119">
        <f t="shared" si="10"/>
        <v>0</v>
      </c>
      <c r="R104" s="119">
        <f t="shared" si="11"/>
        <v>0</v>
      </c>
    </row>
    <row r="105" spans="1:18" ht="143.25" customHeight="1" x14ac:dyDescent="0.25">
      <c r="A105" s="172" t="s">
        <v>65</v>
      </c>
      <c r="B105" s="56" t="s">
        <v>159</v>
      </c>
      <c r="C105" s="335" t="s">
        <v>61</v>
      </c>
      <c r="D105" s="335"/>
      <c r="E105" s="151">
        <f t="shared" ref="E105:E114" si="15">F105+G105+H105+I105+J105</f>
        <v>75</v>
      </c>
      <c r="F105" s="166">
        <v>15</v>
      </c>
      <c r="G105" s="169">
        <v>15</v>
      </c>
      <c r="H105" s="169">
        <v>15</v>
      </c>
      <c r="I105" s="169">
        <v>15</v>
      </c>
      <c r="J105" s="167">
        <v>15</v>
      </c>
      <c r="K105" s="179"/>
      <c r="L105" s="169">
        <v>75</v>
      </c>
      <c r="M105" s="169"/>
      <c r="N105" s="174"/>
      <c r="O105" s="168" t="s">
        <v>391</v>
      </c>
      <c r="P105" s="119">
        <f t="shared" si="9"/>
        <v>0</v>
      </c>
      <c r="Q105" s="119">
        <f t="shared" si="10"/>
        <v>0</v>
      </c>
      <c r="R105" s="119">
        <f t="shared" si="11"/>
        <v>0</v>
      </c>
    </row>
    <row r="106" spans="1:18" ht="128.25" customHeight="1" x14ac:dyDescent="0.25">
      <c r="A106" s="235" t="s">
        <v>66</v>
      </c>
      <c r="B106" s="238" t="s">
        <v>249</v>
      </c>
      <c r="C106" s="335" t="s">
        <v>61</v>
      </c>
      <c r="D106" s="335"/>
      <c r="E106" s="151">
        <f t="shared" si="15"/>
        <v>1500</v>
      </c>
      <c r="F106" s="168">
        <v>1200</v>
      </c>
      <c r="G106" s="169">
        <v>300</v>
      </c>
      <c r="H106" s="169"/>
      <c r="I106" s="169"/>
      <c r="J106" s="167"/>
      <c r="K106" s="179"/>
      <c r="L106" s="169">
        <v>1500</v>
      </c>
      <c r="M106" s="169"/>
      <c r="N106" s="174"/>
      <c r="O106" s="168" t="s">
        <v>393</v>
      </c>
      <c r="P106" s="119">
        <f t="shared" si="9"/>
        <v>0</v>
      </c>
      <c r="Q106" s="119">
        <f t="shared" si="10"/>
        <v>0</v>
      </c>
      <c r="R106" s="119">
        <f t="shared" si="11"/>
        <v>0</v>
      </c>
    </row>
    <row r="107" spans="1:18" ht="63.75" customHeight="1" x14ac:dyDescent="0.25">
      <c r="A107" s="235" t="s">
        <v>394</v>
      </c>
      <c r="B107" s="55">
        <v>2022</v>
      </c>
      <c r="C107" s="335" t="s">
        <v>61</v>
      </c>
      <c r="D107" s="335"/>
      <c r="E107" s="151">
        <f t="shared" si="15"/>
        <v>200</v>
      </c>
      <c r="F107" s="168"/>
      <c r="G107" s="169"/>
      <c r="H107" s="169"/>
      <c r="I107" s="169"/>
      <c r="J107" s="167">
        <v>200</v>
      </c>
      <c r="K107" s="179"/>
      <c r="L107" s="169">
        <v>200</v>
      </c>
      <c r="M107" s="169"/>
      <c r="N107" s="174"/>
      <c r="O107" s="168" t="s">
        <v>395</v>
      </c>
      <c r="P107" s="119">
        <f t="shared" si="9"/>
        <v>0</v>
      </c>
      <c r="Q107" s="119">
        <f t="shared" si="10"/>
        <v>0</v>
      </c>
      <c r="R107" s="119">
        <f t="shared" si="11"/>
        <v>0</v>
      </c>
    </row>
    <row r="108" spans="1:18" ht="63" customHeight="1" x14ac:dyDescent="0.25">
      <c r="A108" s="172" t="s">
        <v>396</v>
      </c>
      <c r="B108" s="335" t="s">
        <v>397</v>
      </c>
      <c r="C108" s="335" t="s">
        <v>61</v>
      </c>
      <c r="D108" s="335"/>
      <c r="E108" s="151">
        <f t="shared" si="15"/>
        <v>0</v>
      </c>
      <c r="F108" s="168"/>
      <c r="G108" s="169"/>
      <c r="H108" s="169"/>
      <c r="I108" s="169"/>
      <c r="J108" s="167"/>
      <c r="K108" s="643"/>
      <c r="L108" s="169"/>
      <c r="M108" s="335"/>
      <c r="N108" s="633"/>
      <c r="O108" s="343" t="s">
        <v>393</v>
      </c>
      <c r="P108" s="119">
        <f t="shared" si="9"/>
        <v>0</v>
      </c>
      <c r="Q108" s="119">
        <f t="shared" si="10"/>
        <v>0</v>
      </c>
      <c r="R108" s="119">
        <f t="shared" si="11"/>
        <v>0</v>
      </c>
    </row>
    <row r="109" spans="1:18" ht="75.75" customHeight="1" x14ac:dyDescent="0.25">
      <c r="A109" s="252" t="s">
        <v>575</v>
      </c>
      <c r="B109" s="335"/>
      <c r="C109" s="335"/>
      <c r="D109" s="335"/>
      <c r="E109" s="151">
        <f t="shared" si="15"/>
        <v>1000</v>
      </c>
      <c r="F109" s="166">
        <v>200</v>
      </c>
      <c r="G109" s="169">
        <v>200</v>
      </c>
      <c r="H109" s="169">
        <v>200</v>
      </c>
      <c r="I109" s="169">
        <v>200</v>
      </c>
      <c r="J109" s="167">
        <v>200</v>
      </c>
      <c r="K109" s="643"/>
      <c r="L109" s="169">
        <v>1000</v>
      </c>
      <c r="M109" s="335"/>
      <c r="N109" s="633"/>
      <c r="O109" s="343"/>
      <c r="P109" s="119">
        <f t="shared" si="9"/>
        <v>0</v>
      </c>
      <c r="Q109" s="119">
        <f t="shared" si="10"/>
        <v>0</v>
      </c>
      <c r="R109" s="119">
        <f t="shared" si="11"/>
        <v>0</v>
      </c>
    </row>
    <row r="110" spans="1:18" ht="58.5" customHeight="1" x14ac:dyDescent="0.25">
      <c r="A110" s="172" t="s">
        <v>67</v>
      </c>
      <c r="B110" s="335"/>
      <c r="C110" s="335"/>
      <c r="D110" s="335"/>
      <c r="E110" s="151">
        <f t="shared" si="15"/>
        <v>250</v>
      </c>
      <c r="F110" s="166">
        <v>50</v>
      </c>
      <c r="G110" s="169">
        <v>50</v>
      </c>
      <c r="H110" s="169">
        <v>50</v>
      </c>
      <c r="I110" s="194">
        <v>50</v>
      </c>
      <c r="J110" s="195">
        <v>50</v>
      </c>
      <c r="K110" s="643"/>
      <c r="L110" s="192">
        <v>250</v>
      </c>
      <c r="M110" s="335"/>
      <c r="N110" s="633"/>
      <c r="O110" s="343"/>
      <c r="P110" s="119">
        <f t="shared" si="9"/>
        <v>0</v>
      </c>
      <c r="Q110" s="119">
        <f t="shared" si="10"/>
        <v>0</v>
      </c>
      <c r="R110" s="119">
        <f t="shared" si="11"/>
        <v>0</v>
      </c>
    </row>
    <row r="111" spans="1:18" ht="142.5" customHeight="1" x14ac:dyDescent="0.25">
      <c r="A111" s="172" t="s">
        <v>398</v>
      </c>
      <c r="B111" s="55">
        <v>2018</v>
      </c>
      <c r="C111" s="335" t="s">
        <v>573</v>
      </c>
      <c r="D111" s="335"/>
      <c r="E111" s="151">
        <f t="shared" si="15"/>
        <v>200</v>
      </c>
      <c r="F111" s="166">
        <v>200</v>
      </c>
      <c r="G111" s="169"/>
      <c r="H111" s="169"/>
      <c r="I111" s="169"/>
      <c r="J111" s="167"/>
      <c r="K111" s="175"/>
      <c r="L111" s="169">
        <v>200</v>
      </c>
      <c r="M111" s="169"/>
      <c r="N111" s="174"/>
      <c r="O111" s="168" t="s">
        <v>399</v>
      </c>
      <c r="P111" s="119">
        <f t="shared" si="9"/>
        <v>0</v>
      </c>
      <c r="Q111" s="119">
        <f t="shared" si="10"/>
        <v>0</v>
      </c>
      <c r="R111" s="119">
        <f t="shared" si="11"/>
        <v>0</v>
      </c>
    </row>
    <row r="112" spans="1:18" ht="99" customHeight="1" x14ac:dyDescent="0.25">
      <c r="A112" s="172" t="s">
        <v>400</v>
      </c>
      <c r="B112" s="56" t="s">
        <v>317</v>
      </c>
      <c r="C112" s="335" t="s">
        <v>401</v>
      </c>
      <c r="D112" s="335"/>
      <c r="E112" s="151">
        <f t="shared" si="15"/>
        <v>1050</v>
      </c>
      <c r="F112" s="168"/>
      <c r="G112" s="169">
        <v>500</v>
      </c>
      <c r="H112" s="169">
        <v>550</v>
      </c>
      <c r="I112" s="173"/>
      <c r="J112" s="181"/>
      <c r="K112" s="175"/>
      <c r="L112" s="169">
        <v>850</v>
      </c>
      <c r="M112" s="169"/>
      <c r="N112" s="174">
        <v>200</v>
      </c>
      <c r="O112" s="168" t="s">
        <v>402</v>
      </c>
      <c r="P112" s="119">
        <f t="shared" si="9"/>
        <v>0</v>
      </c>
      <c r="Q112" s="119">
        <f t="shared" si="10"/>
        <v>0</v>
      </c>
      <c r="R112" s="119">
        <f t="shared" si="11"/>
        <v>0</v>
      </c>
    </row>
    <row r="113" spans="1:27" ht="129" customHeight="1" x14ac:dyDescent="0.25">
      <c r="A113" s="172" t="s">
        <v>403</v>
      </c>
      <c r="B113" s="55">
        <v>2022</v>
      </c>
      <c r="C113" s="335" t="s">
        <v>401</v>
      </c>
      <c r="D113" s="335"/>
      <c r="E113" s="151">
        <f t="shared" si="15"/>
        <v>100</v>
      </c>
      <c r="F113" s="168"/>
      <c r="G113" s="169"/>
      <c r="H113" s="169"/>
      <c r="I113" s="169"/>
      <c r="J113" s="167">
        <v>100</v>
      </c>
      <c r="K113" s="175"/>
      <c r="L113" s="169">
        <v>100</v>
      </c>
      <c r="M113" s="169"/>
      <c r="N113" s="174"/>
      <c r="O113" s="168" t="s">
        <v>404</v>
      </c>
      <c r="P113" s="119">
        <f t="shared" si="9"/>
        <v>0</v>
      </c>
      <c r="Q113" s="119">
        <f t="shared" si="10"/>
        <v>0</v>
      </c>
      <c r="R113" s="119">
        <f t="shared" si="11"/>
        <v>0</v>
      </c>
    </row>
    <row r="114" spans="1:27" ht="114.75" customHeight="1" x14ac:dyDescent="0.25">
      <c r="A114" s="172" t="s">
        <v>405</v>
      </c>
      <c r="B114" s="56" t="s">
        <v>159</v>
      </c>
      <c r="C114" s="335" t="s">
        <v>401</v>
      </c>
      <c r="D114" s="335"/>
      <c r="E114" s="151">
        <f t="shared" si="15"/>
        <v>290</v>
      </c>
      <c r="F114" s="166">
        <v>40</v>
      </c>
      <c r="G114" s="169">
        <v>50</v>
      </c>
      <c r="H114" s="169">
        <v>60</v>
      </c>
      <c r="I114" s="169">
        <v>70</v>
      </c>
      <c r="J114" s="167">
        <v>70</v>
      </c>
      <c r="K114" s="175"/>
      <c r="L114" s="169">
        <v>265</v>
      </c>
      <c r="M114" s="169"/>
      <c r="N114" s="174">
        <v>25</v>
      </c>
      <c r="O114" s="168" t="s">
        <v>406</v>
      </c>
      <c r="P114" s="119">
        <f t="shared" si="9"/>
        <v>0</v>
      </c>
      <c r="Q114" s="119">
        <f t="shared" si="10"/>
        <v>0</v>
      </c>
      <c r="R114" s="119">
        <f t="shared" si="11"/>
        <v>0</v>
      </c>
    </row>
    <row r="115" spans="1:27" ht="80.25" customHeight="1" x14ac:dyDescent="0.25">
      <c r="A115" s="172" t="s">
        <v>100</v>
      </c>
      <c r="B115" s="56" t="s">
        <v>159</v>
      </c>
      <c r="C115" s="335" t="s">
        <v>571</v>
      </c>
      <c r="D115" s="335"/>
      <c r="E115" s="151">
        <f>F115+G115+H115+I115+J115</f>
        <v>600</v>
      </c>
      <c r="F115" s="166">
        <v>120</v>
      </c>
      <c r="G115" s="169">
        <v>120</v>
      </c>
      <c r="H115" s="169">
        <v>120</v>
      </c>
      <c r="I115" s="169">
        <v>120</v>
      </c>
      <c r="J115" s="167">
        <v>120</v>
      </c>
      <c r="K115" s="175"/>
      <c r="L115" s="169">
        <v>300</v>
      </c>
      <c r="M115" s="169"/>
      <c r="N115" s="174">
        <v>300</v>
      </c>
      <c r="O115" s="256" t="s">
        <v>595</v>
      </c>
      <c r="P115" s="119">
        <f t="shared" si="9"/>
        <v>0</v>
      </c>
      <c r="Q115" s="119">
        <f t="shared" si="10"/>
        <v>0</v>
      </c>
      <c r="R115" s="119">
        <f t="shared" si="11"/>
        <v>0</v>
      </c>
    </row>
    <row r="116" spans="1:27" ht="105.75" customHeight="1" x14ac:dyDescent="0.25">
      <c r="A116" s="228" t="s">
        <v>569</v>
      </c>
      <c r="B116" s="227" t="s">
        <v>159</v>
      </c>
      <c r="C116" s="341" t="s">
        <v>572</v>
      </c>
      <c r="D116" s="697"/>
      <c r="E116" s="151">
        <f>F116+G116+H116+I116+J116</f>
        <v>130172.9</v>
      </c>
      <c r="F116" s="166">
        <v>22680</v>
      </c>
      <c r="G116" s="227">
        <v>24018</v>
      </c>
      <c r="H116" s="227">
        <v>25219</v>
      </c>
      <c r="I116" s="227">
        <f>H116*0.1+H116</f>
        <v>27740.9</v>
      </c>
      <c r="J116" s="227">
        <v>30515</v>
      </c>
      <c r="K116" s="230"/>
      <c r="L116" s="227">
        <f>E116</f>
        <v>130172.9</v>
      </c>
      <c r="M116" s="227"/>
      <c r="N116" s="229"/>
      <c r="O116" s="256" t="s">
        <v>593</v>
      </c>
      <c r="P116" s="119">
        <f t="shared" si="9"/>
        <v>0</v>
      </c>
      <c r="Q116" s="119">
        <f t="shared" si="10"/>
        <v>0</v>
      </c>
      <c r="R116" s="119">
        <f t="shared" si="11"/>
        <v>0</v>
      </c>
    </row>
    <row r="117" spans="1:27" ht="83.25" customHeight="1" x14ac:dyDescent="0.25">
      <c r="A117" s="228" t="s">
        <v>570</v>
      </c>
      <c r="B117" s="227" t="s">
        <v>159</v>
      </c>
      <c r="C117" s="341" t="s">
        <v>574</v>
      </c>
      <c r="D117" s="697"/>
      <c r="E117" s="151">
        <f>F117+G117+H117+I117+J117</f>
        <v>105351</v>
      </c>
      <c r="F117" s="166">
        <v>18355</v>
      </c>
      <c r="G117" s="227">
        <v>19438</v>
      </c>
      <c r="H117" s="227">
        <v>20410</v>
      </c>
      <c r="I117" s="227">
        <f>H117*0.1+H117</f>
        <v>22451</v>
      </c>
      <c r="J117" s="227">
        <v>24697</v>
      </c>
      <c r="K117" s="230"/>
      <c r="L117" s="227">
        <f>E117</f>
        <v>105351</v>
      </c>
      <c r="M117" s="227"/>
      <c r="N117" s="229"/>
      <c r="O117" s="256" t="s">
        <v>594</v>
      </c>
      <c r="P117" s="119">
        <f t="shared" si="9"/>
        <v>0</v>
      </c>
      <c r="Q117" s="119">
        <f t="shared" si="10"/>
        <v>0</v>
      </c>
      <c r="R117" s="119">
        <f t="shared" si="11"/>
        <v>0</v>
      </c>
    </row>
    <row r="118" spans="1:27" s="159" customFormat="1" ht="73.5" customHeight="1" x14ac:dyDescent="0.25">
      <c r="A118" s="144" t="s">
        <v>82</v>
      </c>
      <c r="B118" s="145" t="s">
        <v>159</v>
      </c>
      <c r="C118" s="647" t="s">
        <v>77</v>
      </c>
      <c r="D118" s="647"/>
      <c r="E118" s="184">
        <f t="shared" ref="E118:E132" si="16">F118+G118+H118+I118+J118</f>
        <v>16300</v>
      </c>
      <c r="F118" s="191">
        <v>7500</v>
      </c>
      <c r="G118" s="193">
        <v>2200</v>
      </c>
      <c r="H118" s="193">
        <v>2200</v>
      </c>
      <c r="I118" s="176">
        <v>2200</v>
      </c>
      <c r="J118" s="183">
        <v>2200</v>
      </c>
      <c r="K118" s="178">
        <v>1000</v>
      </c>
      <c r="L118" s="176">
        <v>10000</v>
      </c>
      <c r="M118" s="176"/>
      <c r="N118" s="158">
        <v>5300</v>
      </c>
      <c r="O118" s="645" t="s">
        <v>556</v>
      </c>
      <c r="P118" s="119">
        <f t="shared" si="9"/>
        <v>-1000</v>
      </c>
      <c r="Q118" s="119">
        <f t="shared" si="10"/>
        <v>0</v>
      </c>
      <c r="R118" s="119">
        <f t="shared" si="11"/>
        <v>0</v>
      </c>
      <c r="S118" s="187"/>
      <c r="T118" s="187"/>
      <c r="U118" s="187"/>
      <c r="V118" s="187"/>
      <c r="W118" s="187"/>
      <c r="X118" s="187"/>
      <c r="Y118" s="187"/>
      <c r="Z118" s="187"/>
      <c r="AA118" s="187"/>
    </row>
    <row r="119" spans="1:27" s="159" customFormat="1" ht="73.5" customHeight="1" x14ac:dyDescent="0.25">
      <c r="A119" s="144" t="s">
        <v>88</v>
      </c>
      <c r="B119" s="237" t="s">
        <v>159</v>
      </c>
      <c r="C119" s="647" t="s">
        <v>77</v>
      </c>
      <c r="D119" s="647"/>
      <c r="E119" s="184">
        <f t="shared" si="16"/>
        <v>960</v>
      </c>
      <c r="F119" s="191">
        <v>400</v>
      </c>
      <c r="G119" s="193">
        <v>140</v>
      </c>
      <c r="H119" s="193">
        <v>140</v>
      </c>
      <c r="I119" s="176">
        <v>140</v>
      </c>
      <c r="J119" s="183">
        <v>140</v>
      </c>
      <c r="K119" s="178"/>
      <c r="L119" s="176">
        <v>700</v>
      </c>
      <c r="M119" s="176"/>
      <c r="N119" s="158">
        <v>260</v>
      </c>
      <c r="O119" s="646"/>
      <c r="P119" s="119">
        <f t="shared" si="9"/>
        <v>0</v>
      </c>
      <c r="Q119" s="119">
        <f t="shared" si="10"/>
        <v>0</v>
      </c>
      <c r="R119" s="119">
        <f t="shared" si="11"/>
        <v>0</v>
      </c>
      <c r="S119" s="187"/>
      <c r="T119" s="187"/>
      <c r="U119" s="187"/>
      <c r="V119" s="187"/>
      <c r="W119" s="187"/>
      <c r="X119" s="187"/>
      <c r="Y119" s="187"/>
      <c r="Z119" s="187"/>
      <c r="AA119" s="187"/>
    </row>
    <row r="120" spans="1:27" s="159" customFormat="1" ht="73.5" customHeight="1" x14ac:dyDescent="0.25">
      <c r="A120" s="144" t="s">
        <v>89</v>
      </c>
      <c r="B120" s="237" t="s">
        <v>159</v>
      </c>
      <c r="C120" s="647" t="s">
        <v>77</v>
      </c>
      <c r="D120" s="647"/>
      <c r="E120" s="184">
        <f t="shared" si="16"/>
        <v>9780</v>
      </c>
      <c r="F120" s="191">
        <v>9150</v>
      </c>
      <c r="G120" s="193">
        <v>150</v>
      </c>
      <c r="H120" s="193">
        <v>160</v>
      </c>
      <c r="I120" s="176">
        <v>160</v>
      </c>
      <c r="J120" s="183">
        <v>160</v>
      </c>
      <c r="K120" s="178"/>
      <c r="L120" s="176">
        <v>780</v>
      </c>
      <c r="M120" s="176"/>
      <c r="N120" s="158">
        <v>9000</v>
      </c>
      <c r="O120" s="646"/>
      <c r="P120" s="119">
        <f t="shared" si="9"/>
        <v>0</v>
      </c>
      <c r="Q120" s="119">
        <f t="shared" si="10"/>
        <v>0</v>
      </c>
      <c r="R120" s="119">
        <f t="shared" si="11"/>
        <v>0</v>
      </c>
      <c r="S120" s="187"/>
      <c r="T120" s="187"/>
      <c r="U120" s="187"/>
      <c r="V120" s="187"/>
      <c r="W120" s="187"/>
      <c r="X120" s="187"/>
      <c r="Y120" s="187"/>
      <c r="Z120" s="187"/>
      <c r="AA120" s="187"/>
    </row>
    <row r="121" spans="1:27" s="159" customFormat="1" ht="73.5" customHeight="1" x14ac:dyDescent="0.25">
      <c r="A121" s="161" t="s">
        <v>90</v>
      </c>
      <c r="B121" s="237" t="s">
        <v>159</v>
      </c>
      <c r="C121" s="647" t="s">
        <v>77</v>
      </c>
      <c r="D121" s="647"/>
      <c r="E121" s="184">
        <f t="shared" si="16"/>
        <v>9000</v>
      </c>
      <c r="F121" s="191">
        <v>3000</v>
      </c>
      <c r="G121" s="193">
        <v>1500</v>
      </c>
      <c r="H121" s="193">
        <v>1500</v>
      </c>
      <c r="I121" s="176">
        <v>1500</v>
      </c>
      <c r="J121" s="183">
        <v>1500</v>
      </c>
      <c r="K121" s="178"/>
      <c r="L121" s="176">
        <v>7500</v>
      </c>
      <c r="M121" s="176"/>
      <c r="N121" s="158">
        <v>1500</v>
      </c>
      <c r="O121" s="646"/>
      <c r="P121" s="119">
        <f t="shared" si="9"/>
        <v>0</v>
      </c>
      <c r="Q121" s="119">
        <f t="shared" si="10"/>
        <v>0</v>
      </c>
      <c r="R121" s="119">
        <f t="shared" si="11"/>
        <v>0</v>
      </c>
      <c r="S121" s="187"/>
      <c r="T121" s="187"/>
      <c r="U121" s="187"/>
      <c r="V121" s="187"/>
      <c r="W121" s="187"/>
      <c r="X121" s="187"/>
      <c r="Y121" s="187"/>
      <c r="Z121" s="187"/>
      <c r="AA121" s="187"/>
    </row>
    <row r="122" spans="1:27" s="159" customFormat="1" ht="73.5" customHeight="1" x14ac:dyDescent="0.25">
      <c r="A122" s="161" t="s">
        <v>104</v>
      </c>
      <c r="B122" s="160"/>
      <c r="C122" s="647" t="s">
        <v>77</v>
      </c>
      <c r="D122" s="647"/>
      <c r="E122" s="184"/>
      <c r="F122" s="191"/>
      <c r="G122" s="193"/>
      <c r="H122" s="193"/>
      <c r="I122" s="176"/>
      <c r="J122" s="183"/>
      <c r="K122" s="178"/>
      <c r="L122" s="176"/>
      <c r="M122" s="176"/>
      <c r="N122" s="158"/>
      <c r="O122" s="646"/>
      <c r="P122" s="119">
        <f t="shared" si="9"/>
        <v>0</v>
      </c>
      <c r="Q122" s="119">
        <f t="shared" si="10"/>
        <v>0</v>
      </c>
      <c r="R122" s="119">
        <f t="shared" si="11"/>
        <v>0</v>
      </c>
      <c r="S122" s="187"/>
      <c r="T122" s="187"/>
      <c r="U122" s="187"/>
      <c r="V122" s="187"/>
      <c r="W122" s="187"/>
      <c r="X122" s="187"/>
      <c r="Y122" s="187"/>
      <c r="Z122" s="187"/>
      <c r="AA122" s="187"/>
    </row>
    <row r="123" spans="1:27" s="159" customFormat="1" ht="73.5" customHeight="1" x14ac:dyDescent="0.25">
      <c r="A123" s="163" t="s">
        <v>101</v>
      </c>
      <c r="B123" s="160">
        <v>2019</v>
      </c>
      <c r="C123" s="647" t="s">
        <v>77</v>
      </c>
      <c r="D123" s="647"/>
      <c r="E123" s="184">
        <f t="shared" si="16"/>
        <v>300</v>
      </c>
      <c r="F123" s="191"/>
      <c r="G123" s="193">
        <v>300</v>
      </c>
      <c r="H123" s="193"/>
      <c r="I123" s="176"/>
      <c r="J123" s="183"/>
      <c r="K123" s="178"/>
      <c r="L123" s="176">
        <v>300</v>
      </c>
      <c r="M123" s="176"/>
      <c r="N123" s="158"/>
      <c r="O123" s="646"/>
      <c r="P123" s="119">
        <f t="shared" si="9"/>
        <v>0</v>
      </c>
      <c r="Q123" s="119">
        <f t="shared" si="10"/>
        <v>0</v>
      </c>
      <c r="R123" s="119">
        <f t="shared" si="11"/>
        <v>0</v>
      </c>
      <c r="S123" s="187"/>
      <c r="T123" s="187"/>
      <c r="U123" s="187"/>
      <c r="V123" s="187"/>
      <c r="W123" s="187"/>
      <c r="X123" s="187"/>
      <c r="Y123" s="187"/>
      <c r="Z123" s="187"/>
      <c r="AA123" s="187"/>
    </row>
    <row r="124" spans="1:27" s="159" customFormat="1" ht="73.5" customHeight="1" x14ac:dyDescent="0.25">
      <c r="A124" s="163" t="s">
        <v>102</v>
      </c>
      <c r="B124" s="160">
        <v>2020</v>
      </c>
      <c r="C124" s="647" t="s">
        <v>77</v>
      </c>
      <c r="D124" s="647"/>
      <c r="E124" s="184">
        <f t="shared" si="16"/>
        <v>300</v>
      </c>
      <c r="F124" s="191"/>
      <c r="G124" s="193"/>
      <c r="H124" s="193">
        <v>300</v>
      </c>
      <c r="I124" s="176"/>
      <c r="J124" s="183"/>
      <c r="K124" s="178"/>
      <c r="L124" s="176">
        <v>300</v>
      </c>
      <c r="M124" s="176"/>
      <c r="N124" s="158"/>
      <c r="O124" s="646"/>
      <c r="P124" s="119">
        <f t="shared" si="9"/>
        <v>0</v>
      </c>
      <c r="Q124" s="119">
        <f t="shared" si="10"/>
        <v>0</v>
      </c>
      <c r="R124" s="119">
        <f t="shared" si="11"/>
        <v>0</v>
      </c>
      <c r="S124" s="187"/>
      <c r="T124" s="187"/>
      <c r="U124" s="187"/>
      <c r="V124" s="187"/>
      <c r="W124" s="187"/>
      <c r="X124" s="187"/>
      <c r="Y124" s="187"/>
      <c r="Z124" s="187"/>
      <c r="AA124" s="187"/>
    </row>
    <row r="125" spans="1:27" s="159" customFormat="1" ht="73.5" customHeight="1" x14ac:dyDescent="0.25">
      <c r="A125" s="162" t="s">
        <v>103</v>
      </c>
      <c r="B125" s="160">
        <v>2022</v>
      </c>
      <c r="C125" s="647" t="s">
        <v>77</v>
      </c>
      <c r="D125" s="647"/>
      <c r="E125" s="184">
        <f t="shared" si="16"/>
        <v>300</v>
      </c>
      <c r="F125" s="191"/>
      <c r="G125" s="193"/>
      <c r="H125" s="193"/>
      <c r="I125" s="176"/>
      <c r="J125" s="183">
        <v>300</v>
      </c>
      <c r="K125" s="178"/>
      <c r="L125" s="176">
        <v>300</v>
      </c>
      <c r="M125" s="176"/>
      <c r="N125" s="158"/>
      <c r="O125" s="646"/>
      <c r="P125" s="119">
        <f t="shared" si="9"/>
        <v>0</v>
      </c>
      <c r="Q125" s="119">
        <f t="shared" si="10"/>
        <v>0</v>
      </c>
      <c r="R125" s="119">
        <f t="shared" si="11"/>
        <v>0</v>
      </c>
      <c r="S125" s="187"/>
      <c r="T125" s="187"/>
      <c r="U125" s="187"/>
      <c r="V125" s="187"/>
      <c r="W125" s="187"/>
      <c r="X125" s="187"/>
      <c r="Y125" s="187"/>
      <c r="Z125" s="187"/>
      <c r="AA125" s="187"/>
    </row>
    <row r="126" spans="1:27" s="159" customFormat="1" ht="73.5" customHeight="1" x14ac:dyDescent="0.25">
      <c r="A126" s="162" t="s">
        <v>91</v>
      </c>
      <c r="B126" s="237" t="s">
        <v>139</v>
      </c>
      <c r="C126" s="647" t="s">
        <v>77</v>
      </c>
      <c r="D126" s="647"/>
      <c r="E126" s="184">
        <f t="shared" si="16"/>
        <v>1000</v>
      </c>
      <c r="F126" s="191"/>
      <c r="G126" s="193">
        <v>250</v>
      </c>
      <c r="H126" s="193">
        <v>250</v>
      </c>
      <c r="I126" s="176">
        <v>250</v>
      </c>
      <c r="J126" s="183">
        <v>250</v>
      </c>
      <c r="K126" s="178"/>
      <c r="L126" s="176">
        <v>1000</v>
      </c>
      <c r="M126" s="176"/>
      <c r="N126" s="158"/>
      <c r="O126" s="646"/>
      <c r="P126" s="119">
        <f t="shared" si="9"/>
        <v>0</v>
      </c>
      <c r="Q126" s="119">
        <f t="shared" si="10"/>
        <v>0</v>
      </c>
      <c r="R126" s="119">
        <f t="shared" si="11"/>
        <v>0</v>
      </c>
      <c r="S126" s="187"/>
      <c r="T126" s="187"/>
      <c r="U126" s="187"/>
      <c r="V126" s="187"/>
      <c r="W126" s="187"/>
      <c r="X126" s="187"/>
      <c r="Y126" s="187"/>
      <c r="Z126" s="187"/>
      <c r="AA126" s="187"/>
    </row>
    <row r="127" spans="1:27" s="159" customFormat="1" ht="73.5" customHeight="1" x14ac:dyDescent="0.25">
      <c r="A127" s="144" t="s">
        <v>92</v>
      </c>
      <c r="B127" s="145" t="s">
        <v>159</v>
      </c>
      <c r="C127" s="647" t="s">
        <v>77</v>
      </c>
      <c r="D127" s="647"/>
      <c r="E127" s="184">
        <f t="shared" si="16"/>
        <v>6200</v>
      </c>
      <c r="F127" s="191">
        <f>1700+100</f>
        <v>1800</v>
      </c>
      <c r="G127" s="193">
        <f>1000+100</f>
        <v>1100</v>
      </c>
      <c r="H127" s="193">
        <f>1000+100</f>
        <v>1100</v>
      </c>
      <c r="I127" s="176">
        <f>1000+100</f>
        <v>1100</v>
      </c>
      <c r="J127" s="183">
        <f>1000+100</f>
        <v>1100</v>
      </c>
      <c r="K127" s="178">
        <v>500</v>
      </c>
      <c r="L127" s="176">
        <v>5000</v>
      </c>
      <c r="M127" s="176"/>
      <c r="N127" s="158">
        <v>700</v>
      </c>
      <c r="O127" s="646"/>
      <c r="P127" s="119">
        <f t="shared" si="9"/>
        <v>-500</v>
      </c>
      <c r="Q127" s="119">
        <f t="shared" si="10"/>
        <v>0</v>
      </c>
      <c r="R127" s="119">
        <f t="shared" si="11"/>
        <v>0</v>
      </c>
      <c r="S127" s="187"/>
      <c r="T127" s="187"/>
      <c r="U127" s="187"/>
      <c r="V127" s="187"/>
      <c r="W127" s="187"/>
      <c r="X127" s="187"/>
      <c r="Y127" s="187"/>
      <c r="Z127" s="187"/>
      <c r="AA127" s="187"/>
    </row>
    <row r="128" spans="1:27" s="159" customFormat="1" ht="117.75" customHeight="1" x14ac:dyDescent="0.25">
      <c r="A128" s="144" t="s">
        <v>93</v>
      </c>
      <c r="B128" s="145" t="s">
        <v>105</v>
      </c>
      <c r="C128" s="647" t="s">
        <v>581</v>
      </c>
      <c r="D128" s="647"/>
      <c r="E128" s="184">
        <f t="shared" si="16"/>
        <v>900</v>
      </c>
      <c r="F128" s="191">
        <v>450</v>
      </c>
      <c r="G128" s="193">
        <v>450</v>
      </c>
      <c r="H128" s="193"/>
      <c r="I128" s="176"/>
      <c r="J128" s="183"/>
      <c r="K128" s="178">
        <v>300</v>
      </c>
      <c r="L128" s="176">
        <v>600</v>
      </c>
      <c r="M128" s="176"/>
      <c r="N128" s="158"/>
      <c r="O128" s="646"/>
      <c r="P128" s="119">
        <f t="shared" si="9"/>
        <v>-300</v>
      </c>
      <c r="Q128" s="119">
        <f t="shared" si="10"/>
        <v>0</v>
      </c>
      <c r="R128" s="119">
        <f t="shared" si="11"/>
        <v>0</v>
      </c>
      <c r="S128" s="187"/>
      <c r="T128" s="187"/>
      <c r="U128" s="187"/>
      <c r="V128" s="187"/>
      <c r="W128" s="187"/>
      <c r="X128" s="187"/>
      <c r="Y128" s="187"/>
      <c r="Z128" s="187"/>
      <c r="AA128" s="187"/>
    </row>
    <row r="129" spans="1:27" s="159" customFormat="1" ht="73.5" customHeight="1" x14ac:dyDescent="0.25">
      <c r="A129" s="144" t="s">
        <v>94</v>
      </c>
      <c r="B129" s="145" t="s">
        <v>139</v>
      </c>
      <c r="C129" s="647" t="s">
        <v>77</v>
      </c>
      <c r="D129" s="647"/>
      <c r="E129" s="184">
        <f t="shared" si="16"/>
        <v>800</v>
      </c>
      <c r="F129" s="191"/>
      <c r="G129" s="193">
        <v>200</v>
      </c>
      <c r="H129" s="193">
        <v>200</v>
      </c>
      <c r="I129" s="176">
        <v>200</v>
      </c>
      <c r="J129" s="183">
        <v>200</v>
      </c>
      <c r="K129" s="178"/>
      <c r="L129" s="176">
        <v>800</v>
      </c>
      <c r="M129" s="176"/>
      <c r="N129" s="158"/>
      <c r="O129" s="646"/>
      <c r="P129" s="119">
        <f t="shared" si="9"/>
        <v>0</v>
      </c>
      <c r="Q129" s="119">
        <f t="shared" si="10"/>
        <v>0</v>
      </c>
      <c r="R129" s="119">
        <f t="shared" si="11"/>
        <v>0</v>
      </c>
      <c r="S129" s="187"/>
      <c r="T129" s="187"/>
      <c r="U129" s="187"/>
      <c r="V129" s="187"/>
      <c r="W129" s="187"/>
      <c r="X129" s="187"/>
      <c r="Y129" s="187"/>
      <c r="Z129" s="187"/>
      <c r="AA129" s="187"/>
    </row>
    <row r="130" spans="1:27" s="159" customFormat="1" ht="73.5" customHeight="1" x14ac:dyDescent="0.25">
      <c r="A130" s="144" t="s">
        <v>95</v>
      </c>
      <c r="B130" s="145" t="s">
        <v>159</v>
      </c>
      <c r="C130" s="647" t="s">
        <v>77</v>
      </c>
      <c r="D130" s="647"/>
      <c r="E130" s="184">
        <f t="shared" si="16"/>
        <v>1000</v>
      </c>
      <c r="F130" s="191">
        <v>200</v>
      </c>
      <c r="G130" s="193">
        <v>200</v>
      </c>
      <c r="H130" s="193">
        <v>200</v>
      </c>
      <c r="I130" s="176">
        <v>200</v>
      </c>
      <c r="J130" s="183">
        <v>200</v>
      </c>
      <c r="K130" s="178"/>
      <c r="L130" s="176">
        <v>1000</v>
      </c>
      <c r="M130" s="176"/>
      <c r="N130" s="158"/>
      <c r="O130" s="646"/>
      <c r="P130" s="119">
        <f t="shared" si="9"/>
        <v>0</v>
      </c>
      <c r="Q130" s="119">
        <f t="shared" si="10"/>
        <v>0</v>
      </c>
      <c r="R130" s="119">
        <f t="shared" si="11"/>
        <v>0</v>
      </c>
      <c r="S130" s="187"/>
      <c r="T130" s="187"/>
      <c r="U130" s="187"/>
      <c r="V130" s="187"/>
      <c r="W130" s="187"/>
      <c r="X130" s="187"/>
      <c r="Y130" s="187"/>
      <c r="Z130" s="187"/>
      <c r="AA130" s="187"/>
    </row>
    <row r="131" spans="1:27" s="159" customFormat="1" ht="65.25" customHeight="1" x14ac:dyDescent="0.25">
      <c r="A131" s="144" t="s">
        <v>96</v>
      </c>
      <c r="B131" s="145" t="s">
        <v>186</v>
      </c>
      <c r="C131" s="647" t="s">
        <v>77</v>
      </c>
      <c r="D131" s="647"/>
      <c r="E131" s="184">
        <f t="shared" si="16"/>
        <v>300</v>
      </c>
      <c r="F131" s="191"/>
      <c r="G131" s="193"/>
      <c r="H131" s="193">
        <v>100</v>
      </c>
      <c r="I131" s="176">
        <v>100</v>
      </c>
      <c r="J131" s="183">
        <v>100</v>
      </c>
      <c r="K131" s="178"/>
      <c r="L131" s="176"/>
      <c r="M131" s="176"/>
      <c r="N131" s="158">
        <v>300</v>
      </c>
      <c r="O131" s="646"/>
      <c r="P131" s="119">
        <f t="shared" si="9"/>
        <v>0</v>
      </c>
      <c r="Q131" s="119">
        <f t="shared" si="10"/>
        <v>0</v>
      </c>
      <c r="R131" s="119">
        <f t="shared" si="11"/>
        <v>0</v>
      </c>
      <c r="S131" s="187"/>
      <c r="T131" s="187"/>
      <c r="U131" s="187"/>
      <c r="V131" s="187"/>
      <c r="W131" s="187"/>
      <c r="X131" s="187"/>
      <c r="Y131" s="187"/>
      <c r="Z131" s="187"/>
      <c r="AA131" s="187"/>
    </row>
    <row r="132" spans="1:27" s="159" customFormat="1" ht="90" customHeight="1" x14ac:dyDescent="0.25">
      <c r="A132" s="144" t="s">
        <v>585</v>
      </c>
      <c r="B132" s="253" t="s">
        <v>159</v>
      </c>
      <c r="C132" s="647" t="s">
        <v>584</v>
      </c>
      <c r="D132" s="647"/>
      <c r="E132" s="184">
        <f t="shared" si="16"/>
        <v>2000</v>
      </c>
      <c r="F132" s="191">
        <f>250+100</f>
        <v>350</v>
      </c>
      <c r="G132" s="193">
        <f>250+100</f>
        <v>350</v>
      </c>
      <c r="H132" s="193">
        <v>400</v>
      </c>
      <c r="I132" s="253">
        <v>450</v>
      </c>
      <c r="J132" s="183">
        <v>450</v>
      </c>
      <c r="K132" s="254"/>
      <c r="L132" s="253">
        <v>1500</v>
      </c>
      <c r="M132" s="253"/>
      <c r="N132" s="158">
        <v>500</v>
      </c>
      <c r="O132" s="646"/>
      <c r="P132" s="119">
        <f t="shared" si="9"/>
        <v>0</v>
      </c>
      <c r="Q132" s="119">
        <f t="shared" si="10"/>
        <v>0</v>
      </c>
      <c r="R132" s="119">
        <f t="shared" si="11"/>
        <v>0</v>
      </c>
      <c r="S132" s="187"/>
      <c r="T132" s="187"/>
      <c r="U132" s="187"/>
      <c r="V132" s="187"/>
      <c r="W132" s="187"/>
      <c r="X132" s="187"/>
      <c r="Y132" s="187"/>
      <c r="Z132" s="187"/>
      <c r="AA132" s="187"/>
    </row>
    <row r="133" spans="1:27" s="159" customFormat="1" ht="77.25" customHeight="1" x14ac:dyDescent="0.25">
      <c r="A133" s="144" t="s">
        <v>81</v>
      </c>
      <c r="B133" s="145" t="s">
        <v>159</v>
      </c>
      <c r="C133" s="641" t="s">
        <v>76</v>
      </c>
      <c r="D133" s="641"/>
      <c r="E133" s="184">
        <f>F133+G133+H133+I133+J133</f>
        <v>2500</v>
      </c>
      <c r="F133" s="191">
        <v>500</v>
      </c>
      <c r="G133" s="193">
        <v>500</v>
      </c>
      <c r="H133" s="193">
        <v>500</v>
      </c>
      <c r="I133" s="176">
        <v>500</v>
      </c>
      <c r="J133" s="183">
        <v>500</v>
      </c>
      <c r="K133" s="178"/>
      <c r="L133" s="176">
        <v>2500</v>
      </c>
      <c r="M133" s="176"/>
      <c r="N133" s="158"/>
      <c r="O133" s="646"/>
      <c r="P133" s="119">
        <f t="shared" si="9"/>
        <v>0</v>
      </c>
      <c r="Q133" s="119">
        <f t="shared" si="10"/>
        <v>0</v>
      </c>
      <c r="R133" s="119">
        <f t="shared" si="11"/>
        <v>0</v>
      </c>
      <c r="S133" s="187"/>
      <c r="T133" s="187"/>
      <c r="U133" s="187"/>
      <c r="V133" s="187"/>
      <c r="W133" s="187"/>
      <c r="X133" s="187"/>
      <c r="Y133" s="187"/>
      <c r="Z133" s="187"/>
      <c r="AA133" s="187"/>
    </row>
    <row r="134" spans="1:27" ht="38.25" customHeight="1" x14ac:dyDescent="0.35">
      <c r="A134" s="642" t="s">
        <v>36</v>
      </c>
      <c r="B134" s="642"/>
      <c r="C134" s="642"/>
      <c r="D134" s="642"/>
      <c r="E134" s="204">
        <f t="shared" ref="E134:M134" si="17">SUM(E105:E133)</f>
        <v>292428.90000000002</v>
      </c>
      <c r="F134" s="207">
        <f>SUM(F105:F133)</f>
        <v>66210</v>
      </c>
      <c r="G134" s="207">
        <f t="shared" si="17"/>
        <v>52031</v>
      </c>
      <c r="H134" s="207">
        <f t="shared" si="17"/>
        <v>53674</v>
      </c>
      <c r="I134" s="207">
        <f t="shared" si="17"/>
        <v>57446.9</v>
      </c>
      <c r="J134" s="207">
        <f>SUM(J105:J133)</f>
        <v>63067</v>
      </c>
      <c r="K134" s="210">
        <f t="shared" si="17"/>
        <v>1800</v>
      </c>
      <c r="L134" s="208">
        <f>SUM(L105:L133)</f>
        <v>272543.90000000002</v>
      </c>
      <c r="M134" s="208">
        <f t="shared" si="17"/>
        <v>0</v>
      </c>
      <c r="N134" s="208">
        <f>SUM(N105:N133)</f>
        <v>18085</v>
      </c>
      <c r="O134" s="212"/>
      <c r="P134" s="119">
        <f t="shared" ref="P134:P161" si="18">L134+N134-E134</f>
        <v>-1800</v>
      </c>
      <c r="Q134" s="119">
        <f t="shared" si="10"/>
        <v>0</v>
      </c>
      <c r="R134" s="119">
        <f t="shared" si="11"/>
        <v>0</v>
      </c>
    </row>
    <row r="135" spans="1:27" ht="41.25" customHeight="1" x14ac:dyDescent="0.25">
      <c r="A135" s="660" t="s">
        <v>565</v>
      </c>
      <c r="B135" s="661"/>
      <c r="C135" s="661"/>
      <c r="D135" s="661"/>
      <c r="E135" s="661"/>
      <c r="F135" s="661"/>
      <c r="G135" s="661"/>
      <c r="H135" s="661"/>
      <c r="I135" s="661"/>
      <c r="J135" s="661"/>
      <c r="K135" s="661"/>
      <c r="L135" s="661"/>
      <c r="M135" s="661"/>
      <c r="N135" s="661"/>
      <c r="O135" s="662"/>
      <c r="P135" s="119">
        <f t="shared" si="18"/>
        <v>0</v>
      </c>
      <c r="Q135" s="119">
        <f t="shared" ref="Q135:Q161" si="19">E135-F135-G135-H135-I135-J135</f>
        <v>0</v>
      </c>
      <c r="R135" s="119">
        <f t="shared" ref="R135:R161" si="20">K135+L135+M135+N135-E135</f>
        <v>0</v>
      </c>
    </row>
    <row r="136" spans="1:27" ht="110.25" customHeight="1" x14ac:dyDescent="0.25">
      <c r="A136" s="233" t="s">
        <v>481</v>
      </c>
      <c r="B136" s="146"/>
      <c r="C136" s="654" t="s">
        <v>78</v>
      </c>
      <c r="D136" s="655"/>
      <c r="E136" s="151">
        <f t="shared" ref="E136:E147" si="21">F136+G136+H136+I136+J136</f>
        <v>0</v>
      </c>
      <c r="F136" s="166"/>
      <c r="G136" s="169"/>
      <c r="H136" s="169"/>
      <c r="I136" s="173"/>
      <c r="J136" s="181"/>
      <c r="K136" s="643"/>
      <c r="L136" s="173"/>
      <c r="M136" s="385"/>
      <c r="N136" s="633"/>
      <c r="O136" s="645" t="s">
        <v>86</v>
      </c>
      <c r="P136" s="119">
        <f t="shared" si="18"/>
        <v>0</v>
      </c>
      <c r="Q136" s="119">
        <f t="shared" si="19"/>
        <v>0</v>
      </c>
      <c r="R136" s="119">
        <f t="shared" si="20"/>
        <v>0</v>
      </c>
    </row>
    <row r="137" spans="1:27" ht="54" customHeight="1" x14ac:dyDescent="0.25">
      <c r="A137" s="61" t="s">
        <v>83</v>
      </c>
      <c r="B137" s="146"/>
      <c r="C137" s="656"/>
      <c r="D137" s="657"/>
      <c r="E137" s="151">
        <f t="shared" si="21"/>
        <v>1365</v>
      </c>
      <c r="F137" s="166">
        <v>70</v>
      </c>
      <c r="G137" s="169">
        <v>570</v>
      </c>
      <c r="H137" s="169">
        <v>75</v>
      </c>
      <c r="I137" s="169">
        <v>80</v>
      </c>
      <c r="J137" s="167">
        <v>570</v>
      </c>
      <c r="K137" s="643"/>
      <c r="L137" s="169">
        <v>1365</v>
      </c>
      <c r="M137" s="385"/>
      <c r="N137" s="633"/>
      <c r="O137" s="646"/>
      <c r="P137" s="119">
        <f t="shared" si="18"/>
        <v>0</v>
      </c>
      <c r="Q137" s="119">
        <f t="shared" si="19"/>
        <v>0</v>
      </c>
      <c r="R137" s="119">
        <f t="shared" si="20"/>
        <v>0</v>
      </c>
    </row>
    <row r="138" spans="1:27" ht="47.25" x14ac:dyDescent="0.25">
      <c r="A138" s="61" t="s">
        <v>483</v>
      </c>
      <c r="B138" s="146" t="s">
        <v>159</v>
      </c>
      <c r="C138" s="656"/>
      <c r="D138" s="657"/>
      <c r="E138" s="151">
        <f t="shared" si="21"/>
        <v>50</v>
      </c>
      <c r="F138" s="166">
        <v>10</v>
      </c>
      <c r="G138" s="169">
        <v>10</v>
      </c>
      <c r="H138" s="169">
        <v>10</v>
      </c>
      <c r="I138" s="169">
        <v>10</v>
      </c>
      <c r="J138" s="167">
        <v>10</v>
      </c>
      <c r="K138" s="643"/>
      <c r="L138" s="169">
        <v>50</v>
      </c>
      <c r="M138" s="385"/>
      <c r="N138" s="633"/>
      <c r="O138" s="646"/>
      <c r="P138" s="119">
        <f t="shared" si="18"/>
        <v>0</v>
      </c>
      <c r="Q138" s="119">
        <f t="shared" si="19"/>
        <v>0</v>
      </c>
      <c r="R138" s="119">
        <f t="shared" si="20"/>
        <v>0</v>
      </c>
    </row>
    <row r="139" spans="1:27" ht="63" customHeight="1" x14ac:dyDescent="0.25">
      <c r="A139" s="61" t="s">
        <v>484</v>
      </c>
      <c r="B139" s="146" t="s">
        <v>70</v>
      </c>
      <c r="C139" s="656"/>
      <c r="D139" s="657"/>
      <c r="E139" s="151">
        <f t="shared" si="21"/>
        <v>32</v>
      </c>
      <c r="F139" s="166"/>
      <c r="G139" s="169">
        <v>15</v>
      </c>
      <c r="H139" s="169"/>
      <c r="I139" s="169">
        <v>17</v>
      </c>
      <c r="J139" s="181"/>
      <c r="K139" s="643"/>
      <c r="L139" s="169">
        <v>32</v>
      </c>
      <c r="M139" s="385"/>
      <c r="N139" s="633"/>
      <c r="O139" s="646"/>
      <c r="P139" s="119">
        <f t="shared" si="18"/>
        <v>0</v>
      </c>
      <c r="Q139" s="119">
        <f t="shared" si="19"/>
        <v>0</v>
      </c>
      <c r="R139" s="119">
        <f t="shared" si="20"/>
        <v>0</v>
      </c>
    </row>
    <row r="140" spans="1:27" ht="55.5" customHeight="1" x14ac:dyDescent="0.25">
      <c r="A140" s="61" t="s">
        <v>485</v>
      </c>
      <c r="B140" s="146" t="s">
        <v>70</v>
      </c>
      <c r="C140" s="656"/>
      <c r="D140" s="657"/>
      <c r="E140" s="151">
        <f t="shared" si="21"/>
        <v>40</v>
      </c>
      <c r="F140" s="166"/>
      <c r="G140" s="169">
        <v>20</v>
      </c>
      <c r="H140" s="169"/>
      <c r="I140" s="169">
        <v>20</v>
      </c>
      <c r="J140" s="167"/>
      <c r="K140" s="643"/>
      <c r="L140" s="169">
        <v>40</v>
      </c>
      <c r="M140" s="385"/>
      <c r="N140" s="633"/>
      <c r="O140" s="646"/>
      <c r="P140" s="119">
        <f t="shared" si="18"/>
        <v>0</v>
      </c>
      <c r="Q140" s="119">
        <f t="shared" si="19"/>
        <v>0</v>
      </c>
      <c r="R140" s="119">
        <f t="shared" si="20"/>
        <v>0</v>
      </c>
    </row>
    <row r="141" spans="1:27" ht="47.25" x14ac:dyDescent="0.25">
      <c r="A141" s="147" t="s">
        <v>486</v>
      </c>
      <c r="B141" s="146" t="s">
        <v>159</v>
      </c>
      <c r="C141" s="656"/>
      <c r="D141" s="657"/>
      <c r="E141" s="151">
        <f t="shared" si="21"/>
        <v>130</v>
      </c>
      <c r="F141" s="166">
        <v>20</v>
      </c>
      <c r="G141" s="169">
        <v>25</v>
      </c>
      <c r="H141" s="169">
        <v>25</v>
      </c>
      <c r="I141" s="169">
        <v>30</v>
      </c>
      <c r="J141" s="167">
        <v>30</v>
      </c>
      <c r="K141" s="643"/>
      <c r="L141" s="169">
        <v>130</v>
      </c>
      <c r="M141" s="385"/>
      <c r="N141" s="633"/>
      <c r="O141" s="646"/>
      <c r="P141" s="119">
        <f t="shared" si="18"/>
        <v>0</v>
      </c>
      <c r="Q141" s="119">
        <f t="shared" si="19"/>
        <v>0</v>
      </c>
      <c r="R141" s="119">
        <f t="shared" si="20"/>
        <v>0</v>
      </c>
    </row>
    <row r="142" spans="1:27" ht="63" x14ac:dyDescent="0.25">
      <c r="A142" s="147" t="s">
        <v>84</v>
      </c>
      <c r="B142" s="146" t="s">
        <v>159</v>
      </c>
      <c r="C142" s="658"/>
      <c r="D142" s="659"/>
      <c r="E142" s="151">
        <f t="shared" si="21"/>
        <v>250</v>
      </c>
      <c r="F142" s="166">
        <v>50</v>
      </c>
      <c r="G142" s="169">
        <v>50</v>
      </c>
      <c r="H142" s="169">
        <v>50</v>
      </c>
      <c r="I142" s="169">
        <v>50</v>
      </c>
      <c r="J142" s="167">
        <v>50</v>
      </c>
      <c r="K142" s="643"/>
      <c r="L142" s="169">
        <v>250</v>
      </c>
      <c r="M142" s="385"/>
      <c r="N142" s="633"/>
      <c r="O142" s="663"/>
      <c r="P142" s="119">
        <f t="shared" si="18"/>
        <v>0</v>
      </c>
      <c r="Q142" s="119">
        <f t="shared" si="19"/>
        <v>0</v>
      </c>
      <c r="R142" s="119">
        <f t="shared" si="20"/>
        <v>0</v>
      </c>
    </row>
    <row r="143" spans="1:27" ht="86.25" customHeight="1" x14ac:dyDescent="0.25">
      <c r="A143" s="233" t="s">
        <v>71</v>
      </c>
      <c r="B143" s="146" t="s">
        <v>159</v>
      </c>
      <c r="C143" s="335" t="s">
        <v>72</v>
      </c>
      <c r="D143" s="335"/>
      <c r="E143" s="151">
        <f t="shared" si="21"/>
        <v>275</v>
      </c>
      <c r="F143" s="166">
        <v>55</v>
      </c>
      <c r="G143" s="169">
        <v>55</v>
      </c>
      <c r="H143" s="169">
        <v>55</v>
      </c>
      <c r="I143" s="169">
        <v>55</v>
      </c>
      <c r="J143" s="167">
        <v>55</v>
      </c>
      <c r="K143" s="643"/>
      <c r="L143" s="169">
        <v>275</v>
      </c>
      <c r="M143" s="385"/>
      <c r="N143" s="633"/>
      <c r="O143" s="168" t="s">
        <v>493</v>
      </c>
      <c r="P143" s="119">
        <f t="shared" si="18"/>
        <v>0</v>
      </c>
      <c r="Q143" s="119">
        <f t="shared" si="19"/>
        <v>0</v>
      </c>
      <c r="R143" s="119">
        <f t="shared" si="20"/>
        <v>0</v>
      </c>
    </row>
    <row r="144" spans="1:27" ht="93.75" customHeight="1" x14ac:dyDescent="0.25">
      <c r="A144" s="61" t="s">
        <v>79</v>
      </c>
      <c r="B144" s="146">
        <v>2018</v>
      </c>
      <c r="C144" s="335" t="s">
        <v>33</v>
      </c>
      <c r="D144" s="335"/>
      <c r="E144" s="151">
        <f t="shared" si="21"/>
        <v>250</v>
      </c>
      <c r="F144" s="166">
        <v>250</v>
      </c>
      <c r="G144" s="169"/>
      <c r="H144" s="169"/>
      <c r="I144" s="169"/>
      <c r="J144" s="167"/>
      <c r="K144" s="179"/>
      <c r="L144" s="169">
        <v>250</v>
      </c>
      <c r="M144" s="173"/>
      <c r="N144" s="174"/>
      <c r="O144" s="177" t="s">
        <v>87</v>
      </c>
      <c r="P144" s="119">
        <f t="shared" si="18"/>
        <v>0</v>
      </c>
      <c r="Q144" s="119">
        <f t="shared" si="19"/>
        <v>0</v>
      </c>
      <c r="R144" s="119">
        <f t="shared" si="20"/>
        <v>0</v>
      </c>
    </row>
    <row r="145" spans="1:18" ht="110.25" customHeight="1" x14ac:dyDescent="0.25">
      <c r="A145" s="61" t="s">
        <v>498</v>
      </c>
      <c r="B145" s="146" t="s">
        <v>159</v>
      </c>
      <c r="C145" s="335" t="s">
        <v>80</v>
      </c>
      <c r="D145" s="335"/>
      <c r="E145" s="151">
        <f t="shared" si="21"/>
        <v>510</v>
      </c>
      <c r="F145" s="166">
        <v>90</v>
      </c>
      <c r="G145" s="169">
        <v>90</v>
      </c>
      <c r="H145" s="169">
        <v>100</v>
      </c>
      <c r="I145" s="169">
        <v>110</v>
      </c>
      <c r="J145" s="167">
        <v>120</v>
      </c>
      <c r="K145" s="179"/>
      <c r="L145" s="169">
        <v>300</v>
      </c>
      <c r="M145" s="173"/>
      <c r="N145" s="174">
        <v>210</v>
      </c>
      <c r="O145" s="188" t="s">
        <v>85</v>
      </c>
      <c r="P145" s="119">
        <f t="shared" si="18"/>
        <v>0</v>
      </c>
      <c r="Q145" s="119">
        <f t="shared" si="19"/>
        <v>0</v>
      </c>
      <c r="R145" s="119">
        <f t="shared" si="20"/>
        <v>0</v>
      </c>
    </row>
    <row r="146" spans="1:18" ht="103.5" customHeight="1" x14ac:dyDescent="0.25">
      <c r="A146" s="172" t="s">
        <v>1</v>
      </c>
      <c r="B146" s="55">
        <v>2019</v>
      </c>
      <c r="C146" s="335" t="s">
        <v>2</v>
      </c>
      <c r="D146" s="335"/>
      <c r="E146" s="151">
        <f t="shared" si="21"/>
        <v>50</v>
      </c>
      <c r="F146" s="166"/>
      <c r="G146" s="169">
        <v>50</v>
      </c>
      <c r="H146" s="169"/>
      <c r="I146" s="169"/>
      <c r="J146" s="167"/>
      <c r="K146" s="179"/>
      <c r="L146" s="169">
        <v>50</v>
      </c>
      <c r="M146" s="169"/>
      <c r="N146" s="174"/>
      <c r="O146" s="168" t="s">
        <v>0</v>
      </c>
      <c r="P146" s="119">
        <f t="shared" si="18"/>
        <v>0</v>
      </c>
      <c r="Q146" s="119">
        <f t="shared" si="19"/>
        <v>0</v>
      </c>
      <c r="R146" s="119">
        <f t="shared" si="20"/>
        <v>0</v>
      </c>
    </row>
    <row r="147" spans="1:18" ht="163.5" customHeight="1" x14ac:dyDescent="0.25">
      <c r="A147" s="235" t="s">
        <v>579</v>
      </c>
      <c r="B147" s="55" t="s">
        <v>159</v>
      </c>
      <c r="C147" s="341" t="s">
        <v>106</v>
      </c>
      <c r="D147" s="343"/>
      <c r="E147" s="151">
        <f t="shared" si="21"/>
        <v>250</v>
      </c>
      <c r="F147" s="166">
        <v>50</v>
      </c>
      <c r="G147" s="169">
        <v>50</v>
      </c>
      <c r="H147" s="169">
        <v>50</v>
      </c>
      <c r="I147" s="169">
        <v>50</v>
      </c>
      <c r="J147" s="167">
        <v>50</v>
      </c>
      <c r="K147" s="179"/>
      <c r="L147" s="169">
        <v>250</v>
      </c>
      <c r="M147" s="169"/>
      <c r="N147" s="174"/>
      <c r="O147" s="168" t="s">
        <v>0</v>
      </c>
      <c r="P147" s="119">
        <f t="shared" si="18"/>
        <v>0</v>
      </c>
      <c r="Q147" s="119">
        <f t="shared" si="19"/>
        <v>0</v>
      </c>
      <c r="R147" s="119">
        <f t="shared" si="20"/>
        <v>0</v>
      </c>
    </row>
    <row r="148" spans="1:18" ht="39" customHeight="1" x14ac:dyDescent="0.35">
      <c r="A148" s="642" t="s">
        <v>36</v>
      </c>
      <c r="B148" s="642"/>
      <c r="C148" s="642"/>
      <c r="D148" s="642"/>
      <c r="E148" s="207">
        <f t="shared" ref="E148:N148" si="22">SUM(E136:E147)</f>
        <v>3202</v>
      </c>
      <c r="F148" s="207">
        <f t="shared" si="22"/>
        <v>595</v>
      </c>
      <c r="G148" s="207">
        <f t="shared" si="22"/>
        <v>935</v>
      </c>
      <c r="H148" s="207">
        <f t="shared" si="22"/>
        <v>365</v>
      </c>
      <c r="I148" s="207">
        <f t="shared" si="22"/>
        <v>422</v>
      </c>
      <c r="J148" s="207">
        <f t="shared" si="22"/>
        <v>885</v>
      </c>
      <c r="K148" s="207">
        <f t="shared" si="22"/>
        <v>0</v>
      </c>
      <c r="L148" s="207">
        <f t="shared" si="22"/>
        <v>2992</v>
      </c>
      <c r="M148" s="207">
        <f t="shared" si="22"/>
        <v>0</v>
      </c>
      <c r="N148" s="207">
        <f t="shared" si="22"/>
        <v>210</v>
      </c>
      <c r="O148" s="212"/>
      <c r="P148" s="119">
        <f t="shared" si="18"/>
        <v>0</v>
      </c>
      <c r="Q148" s="119">
        <f t="shared" si="19"/>
        <v>0</v>
      </c>
      <c r="R148" s="119">
        <f t="shared" si="20"/>
        <v>0</v>
      </c>
    </row>
    <row r="149" spans="1:18" ht="36.75" customHeight="1" x14ac:dyDescent="0.25">
      <c r="A149" s="637" t="s">
        <v>566</v>
      </c>
      <c r="B149" s="637"/>
      <c r="C149" s="637"/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119">
        <f t="shared" si="18"/>
        <v>0</v>
      </c>
      <c r="Q149" s="119">
        <f t="shared" si="19"/>
        <v>0</v>
      </c>
      <c r="R149" s="119">
        <f t="shared" si="20"/>
        <v>0</v>
      </c>
    </row>
    <row r="150" spans="1:18" x14ac:dyDescent="0.25">
      <c r="A150" s="335"/>
      <c r="B150" s="335"/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119">
        <f t="shared" si="18"/>
        <v>0</v>
      </c>
      <c r="Q150" s="119">
        <f t="shared" si="19"/>
        <v>0</v>
      </c>
      <c r="R150" s="119">
        <f t="shared" si="20"/>
        <v>0</v>
      </c>
    </row>
    <row r="151" spans="1:18" ht="107.25" customHeight="1" x14ac:dyDescent="0.25">
      <c r="A151" s="172" t="s">
        <v>3</v>
      </c>
      <c r="B151" s="56" t="s">
        <v>159</v>
      </c>
      <c r="C151" s="644" t="s">
        <v>551</v>
      </c>
      <c r="D151" s="644"/>
      <c r="E151" s="151"/>
      <c r="F151" s="168"/>
      <c r="G151" s="169"/>
      <c r="H151" s="169"/>
      <c r="I151" s="173"/>
      <c r="J151" s="181"/>
      <c r="K151" s="179"/>
      <c r="L151" s="173"/>
      <c r="M151" s="169"/>
      <c r="N151" s="174"/>
      <c r="O151" s="639" t="s">
        <v>4</v>
      </c>
      <c r="P151" s="119">
        <f t="shared" si="18"/>
        <v>0</v>
      </c>
      <c r="Q151" s="119">
        <f t="shared" si="19"/>
        <v>0</v>
      </c>
      <c r="R151" s="119">
        <f t="shared" si="20"/>
        <v>0</v>
      </c>
    </row>
    <row r="152" spans="1:18" ht="52.5" customHeight="1" x14ac:dyDescent="0.25">
      <c r="A152" s="172" t="s">
        <v>5</v>
      </c>
      <c r="B152" s="164" t="s">
        <v>97</v>
      </c>
      <c r="C152" s="644" t="s">
        <v>68</v>
      </c>
      <c r="D152" s="644"/>
      <c r="E152" s="151">
        <f>F152+G152+H152+I152+J152</f>
        <v>510</v>
      </c>
      <c r="F152" s="166">
        <v>102</v>
      </c>
      <c r="G152" s="169">
        <v>102</v>
      </c>
      <c r="H152" s="169">
        <v>102</v>
      </c>
      <c r="I152" s="169">
        <v>102</v>
      </c>
      <c r="J152" s="167">
        <v>102</v>
      </c>
      <c r="K152" s="175"/>
      <c r="L152" s="169">
        <v>510</v>
      </c>
      <c r="M152" s="169"/>
      <c r="N152" s="174"/>
      <c r="O152" s="348"/>
      <c r="P152" s="119">
        <f t="shared" si="18"/>
        <v>0</v>
      </c>
      <c r="Q152" s="119">
        <f t="shared" si="19"/>
        <v>0</v>
      </c>
      <c r="R152" s="119">
        <f t="shared" si="20"/>
        <v>0</v>
      </c>
    </row>
    <row r="153" spans="1:18" ht="59.25" customHeight="1" x14ac:dyDescent="0.25">
      <c r="A153" s="172" t="s">
        <v>6</v>
      </c>
      <c r="B153" s="164" t="s">
        <v>98</v>
      </c>
      <c r="C153" s="644" t="s">
        <v>552</v>
      </c>
      <c r="D153" s="644"/>
      <c r="E153" s="151">
        <f t="shared" ref="E153:E159" si="23">F153+G153+H153+I153+J153</f>
        <v>540</v>
      </c>
      <c r="F153" s="166">
        <v>108</v>
      </c>
      <c r="G153" s="169">
        <v>108</v>
      </c>
      <c r="H153" s="169">
        <v>108</v>
      </c>
      <c r="I153" s="169">
        <v>108</v>
      </c>
      <c r="J153" s="167">
        <v>108</v>
      </c>
      <c r="K153" s="175"/>
      <c r="L153" s="169">
        <v>540</v>
      </c>
      <c r="M153" s="169"/>
      <c r="N153" s="174"/>
      <c r="O153" s="348"/>
      <c r="P153" s="119">
        <f t="shared" si="18"/>
        <v>0</v>
      </c>
      <c r="Q153" s="119">
        <f t="shared" si="19"/>
        <v>0</v>
      </c>
      <c r="R153" s="119">
        <f t="shared" si="20"/>
        <v>0</v>
      </c>
    </row>
    <row r="154" spans="1:18" ht="105" customHeight="1" x14ac:dyDescent="0.25">
      <c r="A154" s="172" t="s">
        <v>7</v>
      </c>
      <c r="B154" s="164" t="s">
        <v>99</v>
      </c>
      <c r="C154" s="644" t="s">
        <v>80</v>
      </c>
      <c r="D154" s="644"/>
      <c r="E154" s="151">
        <f t="shared" si="23"/>
        <v>90</v>
      </c>
      <c r="F154" s="166">
        <v>18</v>
      </c>
      <c r="G154" s="169">
        <v>18</v>
      </c>
      <c r="H154" s="169">
        <v>18</v>
      </c>
      <c r="I154" s="169">
        <v>18</v>
      </c>
      <c r="J154" s="167">
        <v>18</v>
      </c>
      <c r="K154" s="175"/>
      <c r="L154" s="169">
        <v>90</v>
      </c>
      <c r="M154" s="169"/>
      <c r="N154" s="174"/>
      <c r="O154" s="640"/>
      <c r="P154" s="119">
        <f t="shared" si="18"/>
        <v>0</v>
      </c>
      <c r="Q154" s="119">
        <f t="shared" si="19"/>
        <v>0</v>
      </c>
      <c r="R154" s="119">
        <f t="shared" si="20"/>
        <v>0</v>
      </c>
    </row>
    <row r="155" spans="1:18" ht="32.25" customHeight="1" x14ac:dyDescent="0.25">
      <c r="A155" s="172" t="s">
        <v>8</v>
      </c>
      <c r="B155" s="335" t="s">
        <v>159</v>
      </c>
      <c r="C155" s="644"/>
      <c r="D155" s="644"/>
      <c r="E155" s="151">
        <f t="shared" si="23"/>
        <v>0</v>
      </c>
      <c r="F155" s="166"/>
      <c r="G155" s="169"/>
      <c r="H155" s="169"/>
      <c r="I155" s="173"/>
      <c r="J155" s="181"/>
      <c r="K155" s="643"/>
      <c r="L155" s="173"/>
      <c r="M155" s="335"/>
      <c r="N155" s="633"/>
      <c r="O155" s="343" t="s">
        <v>12</v>
      </c>
      <c r="P155" s="119">
        <f t="shared" si="18"/>
        <v>0</v>
      </c>
      <c r="Q155" s="119">
        <f t="shared" si="19"/>
        <v>0</v>
      </c>
      <c r="R155" s="119">
        <f t="shared" si="20"/>
        <v>0</v>
      </c>
    </row>
    <row r="156" spans="1:18" ht="42" customHeight="1" x14ac:dyDescent="0.25">
      <c r="A156" s="172" t="s">
        <v>9</v>
      </c>
      <c r="B156" s="335"/>
      <c r="C156" s="650" t="s">
        <v>553</v>
      </c>
      <c r="D156" s="651"/>
      <c r="E156" s="151">
        <f t="shared" si="23"/>
        <v>150</v>
      </c>
      <c r="F156" s="166">
        <v>30</v>
      </c>
      <c r="G156" s="169">
        <v>30</v>
      </c>
      <c r="H156" s="169">
        <v>30</v>
      </c>
      <c r="I156" s="169">
        <v>30</v>
      </c>
      <c r="J156" s="167">
        <v>30</v>
      </c>
      <c r="K156" s="643"/>
      <c r="L156" s="173">
        <v>150</v>
      </c>
      <c r="M156" s="335"/>
      <c r="N156" s="633"/>
      <c r="O156" s="343"/>
      <c r="P156" s="119">
        <f t="shared" si="18"/>
        <v>0</v>
      </c>
      <c r="Q156" s="119">
        <f t="shared" si="19"/>
        <v>0</v>
      </c>
      <c r="R156" s="119">
        <f t="shared" si="20"/>
        <v>0</v>
      </c>
    </row>
    <row r="157" spans="1:18" ht="16.5" customHeight="1" x14ac:dyDescent="0.25">
      <c r="A157" s="172" t="s">
        <v>10</v>
      </c>
      <c r="B157" s="335"/>
      <c r="C157" s="652"/>
      <c r="D157" s="463"/>
      <c r="E157" s="151">
        <f t="shared" si="23"/>
        <v>140</v>
      </c>
      <c r="F157" s="166">
        <v>20</v>
      </c>
      <c r="G157" s="169">
        <v>30</v>
      </c>
      <c r="H157" s="169">
        <v>30</v>
      </c>
      <c r="I157" s="169">
        <v>30</v>
      </c>
      <c r="J157" s="167">
        <v>30</v>
      </c>
      <c r="K157" s="643"/>
      <c r="L157" s="173">
        <v>140</v>
      </c>
      <c r="M157" s="335"/>
      <c r="N157" s="633"/>
      <c r="O157" s="343"/>
      <c r="P157" s="119">
        <f t="shared" si="18"/>
        <v>0</v>
      </c>
      <c r="Q157" s="119">
        <f t="shared" si="19"/>
        <v>0</v>
      </c>
      <c r="R157" s="119">
        <f t="shared" si="20"/>
        <v>0</v>
      </c>
    </row>
    <row r="158" spans="1:18" ht="16.5" customHeight="1" x14ac:dyDescent="0.25">
      <c r="A158" s="172" t="s">
        <v>11</v>
      </c>
      <c r="B158" s="335"/>
      <c r="C158" s="653"/>
      <c r="D158" s="492"/>
      <c r="E158" s="151">
        <f t="shared" si="23"/>
        <v>150</v>
      </c>
      <c r="F158" s="166">
        <v>30</v>
      </c>
      <c r="G158" s="169">
        <v>30</v>
      </c>
      <c r="H158" s="169">
        <v>30</v>
      </c>
      <c r="I158" s="169">
        <v>30</v>
      </c>
      <c r="J158" s="167">
        <v>30</v>
      </c>
      <c r="K158" s="643"/>
      <c r="L158" s="173">
        <v>150</v>
      </c>
      <c r="M158" s="335"/>
      <c r="N158" s="633"/>
      <c r="O158" s="343"/>
      <c r="P158" s="119">
        <f t="shared" si="18"/>
        <v>0</v>
      </c>
      <c r="Q158" s="119">
        <f t="shared" si="19"/>
        <v>0</v>
      </c>
      <c r="R158" s="119">
        <f t="shared" si="20"/>
        <v>0</v>
      </c>
    </row>
    <row r="159" spans="1:18" ht="76.5" customHeight="1" x14ac:dyDescent="0.25">
      <c r="A159" s="172" t="s">
        <v>13</v>
      </c>
      <c r="B159" s="56" t="s">
        <v>159</v>
      </c>
      <c r="C159" s="644" t="s">
        <v>136</v>
      </c>
      <c r="D159" s="644"/>
      <c r="E159" s="151">
        <f t="shared" si="23"/>
        <v>1500</v>
      </c>
      <c r="F159" s="168">
        <v>300</v>
      </c>
      <c r="G159" s="169">
        <v>300</v>
      </c>
      <c r="H159" s="169">
        <v>300</v>
      </c>
      <c r="I159" s="173">
        <v>300</v>
      </c>
      <c r="J159" s="181">
        <v>300</v>
      </c>
      <c r="K159" s="179"/>
      <c r="L159" s="173">
        <v>1500</v>
      </c>
      <c r="M159" s="169"/>
      <c r="N159" s="174"/>
      <c r="O159" s="168" t="s">
        <v>559</v>
      </c>
      <c r="P159" s="119">
        <f t="shared" si="18"/>
        <v>0</v>
      </c>
      <c r="Q159" s="119">
        <f t="shared" si="19"/>
        <v>0</v>
      </c>
      <c r="R159" s="119">
        <f t="shared" si="20"/>
        <v>0</v>
      </c>
    </row>
    <row r="160" spans="1:18" ht="41.25" customHeight="1" x14ac:dyDescent="0.25">
      <c r="A160" s="649" t="s">
        <v>36</v>
      </c>
      <c r="B160" s="649"/>
      <c r="C160" s="649"/>
      <c r="D160" s="649"/>
      <c r="E160" s="205">
        <f>SUM(E151:E159)</f>
        <v>3080</v>
      </c>
      <c r="F160" s="205">
        <f>SUM(F151:F159)</f>
        <v>608</v>
      </c>
      <c r="G160" s="216">
        <f t="shared" ref="G160:M160" si="24">SUM(G151:G159)</f>
        <v>618</v>
      </c>
      <c r="H160" s="216">
        <f t="shared" si="24"/>
        <v>618</v>
      </c>
      <c r="I160" s="216">
        <f t="shared" si="24"/>
        <v>618</v>
      </c>
      <c r="J160" s="217">
        <f t="shared" si="24"/>
        <v>618</v>
      </c>
      <c r="K160" s="218">
        <f>SUM(K151:K159)</f>
        <v>0</v>
      </c>
      <c r="L160" s="216">
        <f>SUM(L151:L159)</f>
        <v>3080</v>
      </c>
      <c r="M160" s="216">
        <f t="shared" si="24"/>
        <v>0</v>
      </c>
      <c r="N160" s="219">
        <f>SUM(N151:N159)</f>
        <v>0</v>
      </c>
      <c r="O160" s="205"/>
      <c r="P160" s="119">
        <f t="shared" si="18"/>
        <v>0</v>
      </c>
      <c r="Q160" s="119">
        <f t="shared" si="19"/>
        <v>0</v>
      </c>
      <c r="R160" s="119">
        <f t="shared" si="20"/>
        <v>0</v>
      </c>
    </row>
    <row r="161" spans="1:18" ht="39" customHeight="1" x14ac:dyDescent="0.25">
      <c r="A161" s="220" t="s">
        <v>24</v>
      </c>
      <c r="B161" s="221"/>
      <c r="C161" s="648"/>
      <c r="D161" s="648"/>
      <c r="E161" s="222">
        <f t="shared" ref="E161:N161" si="25">E23+E50+E134+E103+E148+E98+E160</f>
        <v>314925.90000000002</v>
      </c>
      <c r="F161" s="223">
        <f>F23+F50+F134+F103+F148+F98+F160</f>
        <v>70675</v>
      </c>
      <c r="G161" s="221">
        <f t="shared" si="25"/>
        <v>56931</v>
      </c>
      <c r="H161" s="221">
        <f t="shared" si="25"/>
        <v>57964</v>
      </c>
      <c r="I161" s="221">
        <f t="shared" si="25"/>
        <v>61518.9</v>
      </c>
      <c r="J161" s="224">
        <f t="shared" si="25"/>
        <v>67837</v>
      </c>
      <c r="K161" s="225">
        <f t="shared" si="25"/>
        <v>1800</v>
      </c>
      <c r="L161" s="225">
        <f t="shared" si="25"/>
        <v>294430.90000000002</v>
      </c>
      <c r="M161" s="225">
        <f t="shared" si="25"/>
        <v>0</v>
      </c>
      <c r="N161" s="226">
        <f t="shared" si="25"/>
        <v>18695</v>
      </c>
      <c r="O161" s="223"/>
      <c r="P161" s="119">
        <f t="shared" si="18"/>
        <v>-1800</v>
      </c>
      <c r="Q161" s="119">
        <f t="shared" si="19"/>
        <v>0</v>
      </c>
      <c r="R161" s="119">
        <f t="shared" si="20"/>
        <v>0</v>
      </c>
    </row>
    <row r="163" spans="1:18" x14ac:dyDescent="0.25">
      <c r="D163" s="119" t="s">
        <v>554</v>
      </c>
      <c r="E163" s="196">
        <f>F163+G163+H163+I163+J163</f>
        <v>260550.9</v>
      </c>
      <c r="F163" s="197">
        <f>F6+F8+F10+F11+F15+F19+F21+F22+F25-9000-260-5300-1500-300-5-20-60+F26+F30+F29+F31+F36+F37+F39+F40+F41+F42++F47+F48+F49+F52+F56+F57+F58+F59+F60+F61+F63+F64+F65+F66+F67+F68+F70+F71+F72+F73+F74+F75+F76+F77+F78+F79+F80+F81+F83+F84+F85+F86+F87+F89+F90+F96+F97+F100+F101+F102+F105+F110+F114+F115+F116+F117+F118+F119+F120+F128+F137+F138+F139+F140+F141+F142+F143+F145+F146+F147+F152+F153+F154+F156+F157+F158-150</f>
        <v>44350</v>
      </c>
      <c r="G163" s="197">
        <f>G6+G8+G10+G11+G15+G19+G21+G22+G25+G26+G30+G29+G31+G36+G37+G39+G40+G41+G42++G47+G48+G49+G52+G56+G57+G58+G59+G60+G61+G63+G64+G65+G66+G67+G68+G70+G71+G72+G73+G74+G75+G76+G77+G78+G79+G80+G81+G83+G84+G85+G86+G87+G89+G90+G96+G97+G100+G101+G102+G105+G110+G114+G115+G116+G117+G118+G119+G120+G128+G137+G138+G139+G140+G141+G142+G143+G145+G146+G147+G152+G153+G154+G156+G157+G158</f>
        <v>49456</v>
      </c>
      <c r="H163" s="197">
        <f t="shared" ref="H163:N163" si="26">H6+H8+H10+H11+H15+H19+H21+H22+H25+H26+H30+H29+H31+H36+H37+H39+H40+H41+H42++H47+H48+H49+H52+H56+H57+H58+H59+H60+H61+H63+H64+H65+H66+H67+H68+H70+H71+H72+H73+H74+H75+H76+H77+H78+H79+H80+H81+H83+H84+H85+H86+H87+H89+H90+H96+H97+H100+H101+H102+H105+H110+H114+H115+H116+H117+H118+H119+H120+H128+H137+H138+H139+H140+H141+H142+H143+H145+H146+H147+H152+H153+H154+H156+H157+H158</f>
        <v>50659</v>
      </c>
      <c r="I163" s="197">
        <f t="shared" si="26"/>
        <v>55328.9</v>
      </c>
      <c r="J163" s="197">
        <f t="shared" si="26"/>
        <v>60757</v>
      </c>
      <c r="K163" s="197">
        <f t="shared" si="26"/>
        <v>1300</v>
      </c>
      <c r="L163" s="197">
        <f>L6+L8+L10+L11+L15+L19+L21+L22+L25+L26+L30+L29+L31+L36+L37+L39+L40+L41+L42++L47+L48+L49+L52+L56+L57+L58+L59+L60+L61+L63+L64+L65+L66+L67+L68+L70+L71+L72+L73+L74+L75+L76+L77+L78+L79+L80+L81+L83+L84+L85+L86+L87+L89+L90+L96+L97+L100+L101+L102+L105+L110+L114+L115+L116+L117+L118+L119+L120+L128+L137+L138+L139+L140+L141+L142+L143+L145+L146+L147+L152+L153+L154+L156+L157+L158</f>
        <v>260650.9</v>
      </c>
      <c r="M163" s="197">
        <f t="shared" si="26"/>
        <v>0</v>
      </c>
      <c r="N163" s="197">
        <f t="shared" si="26"/>
        <v>15195</v>
      </c>
    </row>
    <row r="165" spans="1:18" x14ac:dyDescent="0.25">
      <c r="D165" s="119" t="s">
        <v>555</v>
      </c>
      <c r="E165" s="196">
        <f>F165+G165+H165+I165+J165</f>
        <v>37080</v>
      </c>
      <c r="F165" s="197">
        <f>F167-F163</f>
        <v>9030</v>
      </c>
      <c r="G165" s="197">
        <f t="shared" ref="G165:N165" si="27">G161-G163</f>
        <v>7475</v>
      </c>
      <c r="H165" s="197">
        <f t="shared" si="27"/>
        <v>7305</v>
      </c>
      <c r="I165" s="197">
        <f t="shared" si="27"/>
        <v>6190</v>
      </c>
      <c r="J165" s="197">
        <f t="shared" si="27"/>
        <v>7080</v>
      </c>
      <c r="K165" s="197">
        <f t="shared" si="27"/>
        <v>500</v>
      </c>
      <c r="L165" s="197">
        <f t="shared" si="27"/>
        <v>33780.000000000029</v>
      </c>
      <c r="M165" s="197">
        <f t="shared" si="27"/>
        <v>0</v>
      </c>
      <c r="N165" s="197">
        <f t="shared" si="27"/>
        <v>3500</v>
      </c>
    </row>
    <row r="167" spans="1:18" x14ac:dyDescent="0.25">
      <c r="D167" s="119" t="s">
        <v>634</v>
      </c>
      <c r="F167" s="197">
        <v>53380</v>
      </c>
    </row>
  </sheetData>
  <mergeCells count="202">
    <mergeCell ref="M18:M20"/>
    <mergeCell ref="M14:M17"/>
    <mergeCell ref="C22:D22"/>
    <mergeCell ref="C21:D21"/>
    <mergeCell ref="C18:D20"/>
    <mergeCell ref="N18:N20"/>
    <mergeCell ref="O60:O81"/>
    <mergeCell ref="O18:O20"/>
    <mergeCell ref="C13:D13"/>
    <mergeCell ref="A24:O24"/>
    <mergeCell ref="A23:D23"/>
    <mergeCell ref="C27:D27"/>
    <mergeCell ref="C26:D26"/>
    <mergeCell ref="C31:D31"/>
    <mergeCell ref="C30:D30"/>
    <mergeCell ref="C29:D29"/>
    <mergeCell ref="C25:D25"/>
    <mergeCell ref="C28:D28"/>
    <mergeCell ref="N32:N35"/>
    <mergeCell ref="C33:D33"/>
    <mergeCell ref="O27:O31"/>
    <mergeCell ref="N40:N42"/>
    <mergeCell ref="K32:K35"/>
    <mergeCell ref="M32:M35"/>
    <mergeCell ref="C119:D119"/>
    <mergeCell ref="C120:D120"/>
    <mergeCell ref="C121:D121"/>
    <mergeCell ref="C130:D130"/>
    <mergeCell ref="C126:D126"/>
    <mergeCell ref="C116:D116"/>
    <mergeCell ref="C117:D117"/>
    <mergeCell ref="O108:O110"/>
    <mergeCell ref="C128:D128"/>
    <mergeCell ref="B9:B12"/>
    <mergeCell ref="O1:O3"/>
    <mergeCell ref="C14:D17"/>
    <mergeCell ref="K1:N1"/>
    <mergeCell ref="E1:J2"/>
    <mergeCell ref="C6:D6"/>
    <mergeCell ref="K2:K3"/>
    <mergeCell ref="L2:L3"/>
    <mergeCell ref="M2:M3"/>
    <mergeCell ref="N2:N3"/>
    <mergeCell ref="A4:O4"/>
    <mergeCell ref="A5:O5"/>
    <mergeCell ref="N14:N17"/>
    <mergeCell ref="O14:O17"/>
    <mergeCell ref="C1:D3"/>
    <mergeCell ref="B1:B3"/>
    <mergeCell ref="A1:A3"/>
    <mergeCell ref="C7:D7"/>
    <mergeCell ref="C8:D8"/>
    <mergeCell ref="O9:O12"/>
    <mergeCell ref="C9:D12"/>
    <mergeCell ref="K9:K12"/>
    <mergeCell ref="M9:M12"/>
    <mergeCell ref="N9:N12"/>
    <mergeCell ref="O46:O49"/>
    <mergeCell ref="C46:D49"/>
    <mergeCell ref="M46:M49"/>
    <mergeCell ref="N46:N49"/>
    <mergeCell ref="B88:B90"/>
    <mergeCell ref="C73:D73"/>
    <mergeCell ref="C74:D74"/>
    <mergeCell ref="C66:D66"/>
    <mergeCell ref="C61:D61"/>
    <mergeCell ref="C59:D59"/>
    <mergeCell ref="C69:D69"/>
    <mergeCell ref="C71:D71"/>
    <mergeCell ref="C72:D72"/>
    <mergeCell ref="O82:O90"/>
    <mergeCell ref="A50:D50"/>
    <mergeCell ref="O52:O59"/>
    <mergeCell ref="C67:D67"/>
    <mergeCell ref="N53:N59"/>
    <mergeCell ref="M53:M59"/>
    <mergeCell ref="C57:D57"/>
    <mergeCell ref="A104:O104"/>
    <mergeCell ref="A51:O51"/>
    <mergeCell ref="C52:D52"/>
    <mergeCell ref="C58:D58"/>
    <mergeCell ref="C101:D101"/>
    <mergeCell ref="A99:O99"/>
    <mergeCell ref="O92:O97"/>
    <mergeCell ref="C93:D93"/>
    <mergeCell ref="C94:D94"/>
    <mergeCell ref="O40:O42"/>
    <mergeCell ref="C40:D40"/>
    <mergeCell ref="K40:K42"/>
    <mergeCell ref="M40:M42"/>
    <mergeCell ref="C41:D41"/>
    <mergeCell ref="C42:D42"/>
    <mergeCell ref="B34:B35"/>
    <mergeCell ref="C34:D34"/>
    <mergeCell ref="C35:D35"/>
    <mergeCell ref="O33:O35"/>
    <mergeCell ref="C32:D32"/>
    <mergeCell ref="C44:D44"/>
    <mergeCell ref="C45:D45"/>
    <mergeCell ref="C56:D56"/>
    <mergeCell ref="C39:D39"/>
    <mergeCell ref="C36:D36"/>
    <mergeCell ref="C38:D38"/>
    <mergeCell ref="C37:D37"/>
    <mergeCell ref="C43:D43"/>
    <mergeCell ref="C54:D54"/>
    <mergeCell ref="C55:D55"/>
    <mergeCell ref="C95:D95"/>
    <mergeCell ref="C92:D92"/>
    <mergeCell ref="C96:D96"/>
    <mergeCell ref="C83:D83"/>
    <mergeCell ref="C84:D84"/>
    <mergeCell ref="C89:D89"/>
    <mergeCell ref="M92:M97"/>
    <mergeCell ref="N92:N97"/>
    <mergeCell ref="K88:K90"/>
    <mergeCell ref="C90:D90"/>
    <mergeCell ref="C91:D91"/>
    <mergeCell ref="C97:D97"/>
    <mergeCell ref="C88:D88"/>
    <mergeCell ref="M88:M90"/>
    <mergeCell ref="N88:N90"/>
    <mergeCell ref="C143:D143"/>
    <mergeCell ref="C136:D142"/>
    <mergeCell ref="C105:D105"/>
    <mergeCell ref="B108:B110"/>
    <mergeCell ref="C108:D110"/>
    <mergeCell ref="K108:K110"/>
    <mergeCell ref="A134:D134"/>
    <mergeCell ref="A135:O135"/>
    <mergeCell ref="C115:D115"/>
    <mergeCell ref="C114:D114"/>
    <mergeCell ref="C113:D113"/>
    <mergeCell ref="C111:D111"/>
    <mergeCell ref="C112:D112"/>
    <mergeCell ref="N108:N110"/>
    <mergeCell ref="C107:D107"/>
    <mergeCell ref="C106:D106"/>
    <mergeCell ref="M108:M110"/>
    <mergeCell ref="C127:D127"/>
    <mergeCell ref="N136:N143"/>
    <mergeCell ref="C123:D123"/>
    <mergeCell ref="C124:D124"/>
    <mergeCell ref="C132:D132"/>
    <mergeCell ref="O136:O142"/>
    <mergeCell ref="C118:D118"/>
    <mergeCell ref="C159:D159"/>
    <mergeCell ref="C161:D161"/>
    <mergeCell ref="A160:D160"/>
    <mergeCell ref="O155:O158"/>
    <mergeCell ref="B155:B158"/>
    <mergeCell ref="K155:K158"/>
    <mergeCell ref="M155:M158"/>
    <mergeCell ref="N155:N158"/>
    <mergeCell ref="C155:D155"/>
    <mergeCell ref="C156:D158"/>
    <mergeCell ref="A150:O150"/>
    <mergeCell ref="A149:O149"/>
    <mergeCell ref="A98:D98"/>
    <mergeCell ref="O151:O154"/>
    <mergeCell ref="C133:D133"/>
    <mergeCell ref="A148:D148"/>
    <mergeCell ref="K136:K143"/>
    <mergeCell ref="M136:M143"/>
    <mergeCell ref="C147:D147"/>
    <mergeCell ref="C154:D154"/>
    <mergeCell ref="C152:D152"/>
    <mergeCell ref="C153:D153"/>
    <mergeCell ref="C151:D151"/>
    <mergeCell ref="C146:D146"/>
    <mergeCell ref="C145:D145"/>
    <mergeCell ref="C144:D144"/>
    <mergeCell ref="C102:D102"/>
    <mergeCell ref="O118:O133"/>
    <mergeCell ref="C125:D125"/>
    <mergeCell ref="C122:D122"/>
    <mergeCell ref="C131:D131"/>
    <mergeCell ref="C129:D129"/>
    <mergeCell ref="C100:D100"/>
    <mergeCell ref="A103:D103"/>
    <mergeCell ref="B77:B81"/>
    <mergeCell ref="M82:M87"/>
    <mergeCell ref="N82:N87"/>
    <mergeCell ref="C86:D86"/>
    <mergeCell ref="C87:D87"/>
    <mergeCell ref="C85:D85"/>
    <mergeCell ref="C82:D82"/>
    <mergeCell ref="K82:K87"/>
    <mergeCell ref="C70:D70"/>
    <mergeCell ref="M76:M81"/>
    <mergeCell ref="N76:N81"/>
    <mergeCell ref="K76:K81"/>
    <mergeCell ref="M60:M75"/>
    <mergeCell ref="C64:D64"/>
    <mergeCell ref="C65:D65"/>
    <mergeCell ref="C75:D75"/>
    <mergeCell ref="C76:D81"/>
    <mergeCell ref="C60:D60"/>
    <mergeCell ref="K60:K75"/>
    <mergeCell ref="C68:D68"/>
    <mergeCell ref="C63:D63"/>
    <mergeCell ref="C62:D62"/>
  </mergeCells>
  <phoneticPr fontId="0" type="noConversion"/>
  <pageMargins left="0.7" right="0.7" top="0.75" bottom="0.75" header="0.3" footer="0.3"/>
  <pageSetup paperSize="9" scale="31" orientation="portrait" r:id="rId1"/>
  <colBreaks count="1" manualBreakCount="1">
    <brk id="16" max="2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5"/>
  <sheetViews>
    <sheetView view="pageBreakPreview" zoomScale="60" workbookViewId="0">
      <selection activeCell="D8" sqref="D8"/>
    </sheetView>
  </sheetViews>
  <sheetFormatPr defaultRowHeight="15" x14ac:dyDescent="0.25"/>
  <cols>
    <col min="2" max="3" width="19.7109375" customWidth="1"/>
    <col min="4" max="4" width="22.85546875" customWidth="1"/>
    <col min="5" max="5" width="17.5703125" customWidth="1"/>
  </cols>
  <sheetData>
    <row r="4" spans="1:5" ht="18.75" x14ac:dyDescent="0.25">
      <c r="A4" s="705" t="s">
        <v>48</v>
      </c>
      <c r="B4" s="705"/>
      <c r="C4" s="705"/>
      <c r="D4" s="705"/>
      <c r="E4" s="705"/>
    </row>
    <row r="5" spans="1:5" ht="19.5" thickBot="1" x14ac:dyDescent="0.3">
      <c r="A5" s="138"/>
    </row>
    <row r="6" spans="1:5" ht="15.75" x14ac:dyDescent="0.25">
      <c r="A6" s="700" t="s">
        <v>49</v>
      </c>
      <c r="B6" s="700" t="s">
        <v>50</v>
      </c>
      <c r="C6" s="702" t="s">
        <v>51</v>
      </c>
      <c r="D6" s="703"/>
      <c r="E6" s="704"/>
    </row>
    <row r="7" spans="1:5" ht="16.5" thickBot="1" x14ac:dyDescent="0.3">
      <c r="A7" s="701"/>
      <c r="B7" s="701"/>
      <c r="C7" s="139" t="s">
        <v>113</v>
      </c>
      <c r="D7" s="139" t="s">
        <v>52</v>
      </c>
      <c r="E7" s="139" t="s">
        <v>53</v>
      </c>
    </row>
    <row r="8" spans="1:5" ht="19.5" thickBot="1" x14ac:dyDescent="0.3">
      <c r="A8" s="140">
        <v>2018</v>
      </c>
      <c r="B8" s="139">
        <f>C8+D8+E8</f>
        <v>70934</v>
      </c>
      <c r="C8" s="139">
        <f>200+100+150</f>
        <v>450</v>
      </c>
      <c r="D8" s="141">
        <f>Лист2!F23+Лист2!F50+Лист2!F98+Лист2!F103+Лист2!F134+Лист2!F148+Лист2!F160-E8-C8+65+97+97</f>
        <v>53439</v>
      </c>
      <c r="E8" s="142">
        <f>20+60+5+60+5300+260+9000+1500+700+100+40</f>
        <v>17045</v>
      </c>
    </row>
    <row r="9" spans="1:5" ht="19.5" thickBot="1" x14ac:dyDescent="0.3">
      <c r="A9" s="140">
        <v>2019</v>
      </c>
      <c r="B9" s="139">
        <f>C9+D9+E9</f>
        <v>57190</v>
      </c>
      <c r="C9" s="142">
        <f>200+100+150</f>
        <v>450</v>
      </c>
      <c r="D9" s="141">
        <f>Лист2!G23+Лист2!G50+Лист2!G98+Лист2!G103+Лист2!G134+Лист2!G148+Лист2!G160-E9-C9+65+97+97</f>
        <v>56355</v>
      </c>
      <c r="E9" s="142">
        <f>20+60+100+5+60+100+40</f>
        <v>385</v>
      </c>
    </row>
    <row r="10" spans="1:5" ht="19.5" thickBot="1" x14ac:dyDescent="0.3">
      <c r="A10" s="140">
        <v>2020</v>
      </c>
      <c r="B10" s="139">
        <f>C10+D10+E10</f>
        <v>58223</v>
      </c>
      <c r="C10" s="142">
        <f>200+100</f>
        <v>300</v>
      </c>
      <c r="D10" s="141">
        <f>Лист2!H23+Лист2!H50+Лист2!H98+Лист2!H103+Лист2!H134+Лист2!H148+Лист2!H160-E10-C10+65+97+97</f>
        <v>57438</v>
      </c>
      <c r="E10" s="142">
        <f>20+60+100+5+60+100+100+40</f>
        <v>485</v>
      </c>
    </row>
    <row r="11" spans="1:5" ht="19.5" thickBot="1" x14ac:dyDescent="0.3">
      <c r="A11" s="140">
        <v>2021</v>
      </c>
      <c r="B11" s="139">
        <f>C11+D11+E11</f>
        <v>61777.9</v>
      </c>
      <c r="C11" s="142">
        <f>200+100</f>
        <v>300</v>
      </c>
      <c r="D11" s="141">
        <f>Лист2!I23+Лист2!I50+Лист2!I98+Лист2!I103+Лист2!I134+Лист2!I148+Лист2!I160-E11-C11+65+97+97</f>
        <v>61092.9</v>
      </c>
      <c r="E11" s="142">
        <f>20+60+5+60+100+100+40</f>
        <v>385</v>
      </c>
    </row>
    <row r="12" spans="1:5" ht="19.5" thickBot="1" x14ac:dyDescent="0.3">
      <c r="A12" s="140">
        <v>2022</v>
      </c>
      <c r="B12" s="154">
        <f>C12+D12+E12</f>
        <v>68096</v>
      </c>
      <c r="C12" s="155">
        <f>200+100</f>
        <v>300</v>
      </c>
      <c r="D12" s="156">
        <f>Лист2!J23+Лист2!J50+Лист2!J98+Лист2!J103+Лист2!J134+Лист2!J148+Лист2!J160-E12-C12+65+97+97</f>
        <v>67401</v>
      </c>
      <c r="E12" s="155">
        <f>20+60+5+60+100+100+50</f>
        <v>395</v>
      </c>
    </row>
    <row r="13" spans="1:5" ht="15.75" x14ac:dyDescent="0.25">
      <c r="A13" s="153" t="s">
        <v>36</v>
      </c>
      <c r="B13" s="231">
        <f>SUM(B8:B12)</f>
        <v>316220.90000000002</v>
      </c>
      <c r="C13" s="231">
        <f>SUM(C8:C12)</f>
        <v>1800</v>
      </c>
      <c r="D13" s="231">
        <f>SUM(D8:D12)</f>
        <v>295725.90000000002</v>
      </c>
      <c r="E13" s="231">
        <f>SUM(E8:E12)</f>
        <v>18695</v>
      </c>
    </row>
    <row r="14" spans="1:5" ht="18.75" x14ac:dyDescent="0.25">
      <c r="A14" s="143"/>
      <c r="B14" s="157"/>
    </row>
    <row r="15" spans="1:5" ht="18.75" x14ac:dyDescent="0.25">
      <c r="A15" s="143"/>
    </row>
  </sheetData>
  <mergeCells count="4">
    <mergeCell ref="A6:A7"/>
    <mergeCell ref="B6:B7"/>
    <mergeCell ref="C6:E6"/>
    <mergeCell ref="A4:E4"/>
  </mergeCells>
  <phoneticPr fontId="0" type="noConversion"/>
  <pageMargins left="0.7" right="0.7" top="0.75" bottom="0.75" header="0.3" footer="0.3"/>
  <pageSetup paperSize="9" scale="9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tabSelected="1" view="pageBreakPreview" topLeftCell="A424" zoomScale="60" zoomScaleNormal="100" workbookViewId="0">
      <selection activeCell="P440" sqref="P440"/>
    </sheetView>
  </sheetViews>
  <sheetFormatPr defaultRowHeight="19.5" x14ac:dyDescent="0.25"/>
  <cols>
    <col min="1" max="1" width="5.140625" customWidth="1"/>
    <col min="2" max="2" width="17.140625" style="310" customWidth="1"/>
    <col min="3" max="3" width="19" customWidth="1"/>
    <col min="4" max="4" width="16" style="329" customWidth="1"/>
    <col min="5" max="5" width="29" customWidth="1"/>
    <col min="6" max="7" width="15.140625" style="287" customWidth="1"/>
    <col min="8" max="8" width="10.7109375" customWidth="1"/>
    <col min="9" max="10" width="9.140625" customWidth="1"/>
    <col min="11" max="11" width="19.7109375" customWidth="1"/>
  </cols>
  <sheetData>
    <row r="1" spans="1:11" ht="114.75" customHeight="1" x14ac:dyDescent="0.25">
      <c r="A1" s="726" t="s">
        <v>597</v>
      </c>
      <c r="B1" s="726" t="s">
        <v>598</v>
      </c>
      <c r="C1" s="726" t="s">
        <v>599</v>
      </c>
      <c r="D1" s="788" t="s">
        <v>600</v>
      </c>
      <c r="E1" s="726" t="s">
        <v>601</v>
      </c>
      <c r="F1" s="726" t="s">
        <v>602</v>
      </c>
      <c r="G1" s="715" t="s">
        <v>630</v>
      </c>
      <c r="H1" s="716"/>
      <c r="I1" s="716"/>
      <c r="J1" s="717"/>
      <c r="K1" s="726" t="s">
        <v>112</v>
      </c>
    </row>
    <row r="2" spans="1:11" ht="114.75" customHeight="1" x14ac:dyDescent="0.25">
      <c r="A2" s="727"/>
      <c r="B2" s="727"/>
      <c r="C2" s="727"/>
      <c r="D2" s="789"/>
      <c r="E2" s="727"/>
      <c r="F2" s="727"/>
      <c r="G2" s="718" t="s">
        <v>632</v>
      </c>
      <c r="H2" s="718" t="s">
        <v>631</v>
      </c>
      <c r="I2" s="718"/>
      <c r="J2" s="718"/>
      <c r="K2" s="727"/>
    </row>
    <row r="3" spans="1:11" ht="46.5" customHeight="1" x14ac:dyDescent="0.25">
      <c r="A3" s="728"/>
      <c r="B3" s="728"/>
      <c r="C3" s="728"/>
      <c r="D3" s="790"/>
      <c r="E3" s="728"/>
      <c r="F3" s="728"/>
      <c r="G3" s="718"/>
      <c r="H3" s="281" t="s">
        <v>605</v>
      </c>
      <c r="I3" s="281" t="s">
        <v>606</v>
      </c>
      <c r="J3" s="281" t="s">
        <v>53</v>
      </c>
      <c r="K3" s="728"/>
    </row>
    <row r="4" spans="1:11" ht="15" x14ac:dyDescent="0.25">
      <c r="A4" s="282">
        <v>1</v>
      </c>
      <c r="B4" s="311">
        <v>2</v>
      </c>
      <c r="C4" s="282">
        <v>3</v>
      </c>
      <c r="D4" s="318">
        <v>4</v>
      </c>
      <c r="E4" s="282">
        <v>5</v>
      </c>
      <c r="F4" s="298">
        <v>6</v>
      </c>
      <c r="G4" s="298">
        <v>7</v>
      </c>
      <c r="H4" s="785">
        <v>8</v>
      </c>
      <c r="I4" s="786"/>
      <c r="J4" s="787"/>
      <c r="K4" s="282">
        <v>9</v>
      </c>
    </row>
    <row r="5" spans="1:11" ht="22.5" customHeight="1" x14ac:dyDescent="0.25">
      <c r="A5" s="729"/>
      <c r="B5" s="778" t="s">
        <v>603</v>
      </c>
      <c r="C5" s="522" t="s">
        <v>589</v>
      </c>
      <c r="D5" s="319">
        <v>2018</v>
      </c>
      <c r="E5" s="522" t="s">
        <v>54</v>
      </c>
      <c r="F5" s="735" t="s">
        <v>604</v>
      </c>
      <c r="G5" s="315">
        <f>H5+I5+J5</f>
        <v>200</v>
      </c>
      <c r="H5" s="260"/>
      <c r="I5" s="280">
        <v>200</v>
      </c>
      <c r="J5" s="280"/>
      <c r="K5" s="522" t="s">
        <v>258</v>
      </c>
    </row>
    <row r="6" spans="1:11" ht="22.5" customHeight="1" x14ac:dyDescent="0.25">
      <c r="A6" s="729"/>
      <c r="B6" s="779"/>
      <c r="C6" s="522"/>
      <c r="D6" s="286">
        <v>2019</v>
      </c>
      <c r="E6" s="522"/>
      <c r="F6" s="735"/>
      <c r="G6" s="315">
        <f t="shared" ref="G6:G69" si="0">H6+I6+J6</f>
        <v>250</v>
      </c>
      <c r="H6" s="260"/>
      <c r="I6" s="279">
        <v>250</v>
      </c>
      <c r="J6" s="279"/>
      <c r="K6" s="522"/>
    </row>
    <row r="7" spans="1:11" ht="22.5" customHeight="1" x14ac:dyDescent="0.25">
      <c r="A7" s="729"/>
      <c r="B7" s="779"/>
      <c r="C7" s="522"/>
      <c r="D7" s="286">
        <v>2020</v>
      </c>
      <c r="E7" s="522"/>
      <c r="F7" s="735"/>
      <c r="G7" s="315">
        <f t="shared" si="0"/>
        <v>250</v>
      </c>
      <c r="H7" s="260"/>
      <c r="I7" s="279">
        <v>250</v>
      </c>
      <c r="J7" s="279"/>
      <c r="K7" s="522"/>
    </row>
    <row r="8" spans="1:11" ht="22.5" customHeight="1" x14ac:dyDescent="0.25">
      <c r="A8" s="729"/>
      <c r="B8" s="779"/>
      <c r="C8" s="522"/>
      <c r="D8" s="286">
        <v>2021</v>
      </c>
      <c r="E8" s="522"/>
      <c r="F8" s="735"/>
      <c r="G8" s="315">
        <f t="shared" si="0"/>
        <v>250</v>
      </c>
      <c r="H8" s="260"/>
      <c r="I8" s="279">
        <v>250</v>
      </c>
      <c r="J8" s="279"/>
      <c r="K8" s="522"/>
    </row>
    <row r="9" spans="1:11" ht="22.5" customHeight="1" thickBot="1" x14ac:dyDescent="0.3">
      <c r="A9" s="729"/>
      <c r="B9" s="779"/>
      <c r="C9" s="679"/>
      <c r="D9" s="286">
        <v>2022</v>
      </c>
      <c r="E9" s="679"/>
      <c r="F9" s="736"/>
      <c r="G9" s="315">
        <f t="shared" si="0"/>
        <v>250</v>
      </c>
      <c r="H9" s="260"/>
      <c r="I9" s="279">
        <v>250</v>
      </c>
      <c r="J9" s="279"/>
      <c r="K9" s="679"/>
    </row>
    <row r="10" spans="1:11" ht="22.5" customHeight="1" x14ac:dyDescent="0.25">
      <c r="A10" s="729"/>
      <c r="B10" s="779"/>
      <c r="C10" s="512" t="s">
        <v>57</v>
      </c>
      <c r="D10" s="286">
        <v>2018</v>
      </c>
      <c r="E10" s="512" t="s">
        <v>344</v>
      </c>
      <c r="F10" s="775" t="s">
        <v>604</v>
      </c>
      <c r="G10" s="315">
        <f t="shared" si="0"/>
        <v>10</v>
      </c>
      <c r="H10" s="260"/>
      <c r="I10" s="279">
        <v>10</v>
      </c>
      <c r="J10" s="279"/>
      <c r="K10" s="512" t="s">
        <v>345</v>
      </c>
    </row>
    <row r="11" spans="1:11" ht="22.5" customHeight="1" x14ac:dyDescent="0.25">
      <c r="A11" s="729"/>
      <c r="B11" s="779"/>
      <c r="C11" s="522"/>
      <c r="D11" s="286">
        <v>2019</v>
      </c>
      <c r="E11" s="522"/>
      <c r="F11" s="735"/>
      <c r="G11" s="315">
        <f t="shared" si="0"/>
        <v>10</v>
      </c>
      <c r="H11" s="260"/>
      <c r="I11" s="279">
        <v>10</v>
      </c>
      <c r="J11" s="279"/>
      <c r="K11" s="522"/>
    </row>
    <row r="12" spans="1:11" ht="22.5" customHeight="1" x14ac:dyDescent="0.25">
      <c r="A12" s="729"/>
      <c r="B12" s="779"/>
      <c r="C12" s="522"/>
      <c r="D12" s="286">
        <v>2020</v>
      </c>
      <c r="E12" s="522"/>
      <c r="F12" s="735"/>
      <c r="G12" s="315">
        <f t="shared" si="0"/>
        <v>10</v>
      </c>
      <c r="H12" s="260"/>
      <c r="I12" s="279">
        <v>10</v>
      </c>
      <c r="J12" s="279"/>
      <c r="K12" s="522"/>
    </row>
    <row r="13" spans="1:11" ht="22.5" customHeight="1" x14ac:dyDescent="0.25">
      <c r="A13" s="729"/>
      <c r="B13" s="779"/>
      <c r="C13" s="522"/>
      <c r="D13" s="286">
        <v>2021</v>
      </c>
      <c r="E13" s="522"/>
      <c r="F13" s="735"/>
      <c r="G13" s="315">
        <f t="shared" si="0"/>
        <v>10</v>
      </c>
      <c r="H13" s="260"/>
      <c r="I13" s="279">
        <v>10</v>
      </c>
      <c r="J13" s="279"/>
      <c r="K13" s="522"/>
    </row>
    <row r="14" spans="1:11" ht="51.75" customHeight="1" thickBot="1" x14ac:dyDescent="0.3">
      <c r="A14" s="729"/>
      <c r="B14" s="779"/>
      <c r="C14" s="679"/>
      <c r="D14" s="286">
        <v>2022</v>
      </c>
      <c r="E14" s="679"/>
      <c r="F14" s="736"/>
      <c r="G14" s="315">
        <f t="shared" si="0"/>
        <v>10</v>
      </c>
      <c r="H14" s="260"/>
      <c r="I14" s="279">
        <v>10</v>
      </c>
      <c r="J14" s="279"/>
      <c r="K14" s="679"/>
    </row>
    <row r="15" spans="1:11" ht="96.75" customHeight="1" thickBot="1" x14ac:dyDescent="0.3">
      <c r="A15" s="283"/>
      <c r="B15" s="779"/>
      <c r="C15" s="267" t="s">
        <v>568</v>
      </c>
      <c r="D15" s="320"/>
      <c r="E15" s="267"/>
      <c r="F15" s="299"/>
      <c r="G15" s="315">
        <f t="shared" si="0"/>
        <v>0</v>
      </c>
      <c r="H15" s="265"/>
      <c r="I15" s="284"/>
      <c r="J15" s="279"/>
      <c r="K15" s="267"/>
    </row>
    <row r="16" spans="1:11" ht="27" customHeight="1" x14ac:dyDescent="0.25">
      <c r="A16" s="729"/>
      <c r="B16" s="779"/>
      <c r="C16" s="512" t="s">
        <v>582</v>
      </c>
      <c r="D16" s="286">
        <v>2018</v>
      </c>
      <c r="E16" s="512" t="s">
        <v>567</v>
      </c>
      <c r="F16" s="775" t="s">
        <v>604</v>
      </c>
      <c r="G16" s="315">
        <f t="shared" si="0"/>
        <v>5</v>
      </c>
      <c r="H16" s="262"/>
      <c r="I16" s="262">
        <v>5</v>
      </c>
      <c r="J16" s="279"/>
      <c r="K16" s="512" t="s">
        <v>363</v>
      </c>
    </row>
    <row r="17" spans="1:11" ht="27" customHeight="1" x14ac:dyDescent="0.25">
      <c r="A17" s="729"/>
      <c r="B17" s="779"/>
      <c r="C17" s="522"/>
      <c r="D17" s="286">
        <v>2019</v>
      </c>
      <c r="E17" s="522"/>
      <c r="F17" s="735"/>
      <c r="G17" s="315">
        <f t="shared" si="0"/>
        <v>5</v>
      </c>
      <c r="H17" s="262"/>
      <c r="I17" s="262">
        <v>5</v>
      </c>
      <c r="J17" s="279"/>
      <c r="K17" s="522"/>
    </row>
    <row r="18" spans="1:11" ht="27" customHeight="1" x14ac:dyDescent="0.25">
      <c r="A18" s="729"/>
      <c r="B18" s="779"/>
      <c r="C18" s="522"/>
      <c r="D18" s="286">
        <v>2020</v>
      </c>
      <c r="E18" s="522"/>
      <c r="F18" s="735"/>
      <c r="G18" s="315">
        <f t="shared" si="0"/>
        <v>5</v>
      </c>
      <c r="H18" s="262"/>
      <c r="I18" s="262">
        <v>5</v>
      </c>
      <c r="J18" s="279"/>
      <c r="K18" s="522"/>
    </row>
    <row r="19" spans="1:11" ht="27" customHeight="1" x14ac:dyDescent="0.25">
      <c r="A19" s="729"/>
      <c r="B19" s="779"/>
      <c r="C19" s="522"/>
      <c r="D19" s="286">
        <v>2021</v>
      </c>
      <c r="E19" s="522"/>
      <c r="F19" s="735"/>
      <c r="G19" s="315">
        <f t="shared" si="0"/>
        <v>5</v>
      </c>
      <c r="H19" s="262"/>
      <c r="I19" s="262">
        <v>5</v>
      </c>
      <c r="J19" s="279"/>
      <c r="K19" s="522"/>
    </row>
    <row r="20" spans="1:11" ht="27" customHeight="1" thickBot="1" x14ac:dyDescent="0.3">
      <c r="A20" s="729"/>
      <c r="B20" s="779"/>
      <c r="C20" s="679"/>
      <c r="D20" s="286">
        <v>2022</v>
      </c>
      <c r="E20" s="679"/>
      <c r="F20" s="736"/>
      <c r="G20" s="315">
        <f t="shared" si="0"/>
        <v>5</v>
      </c>
      <c r="H20" s="262"/>
      <c r="I20" s="262">
        <v>5</v>
      </c>
      <c r="J20" s="279"/>
      <c r="K20" s="522"/>
    </row>
    <row r="21" spans="1:11" ht="27" customHeight="1" x14ac:dyDescent="0.25">
      <c r="A21" s="729"/>
      <c r="B21" s="779"/>
      <c r="C21" s="512" t="s">
        <v>360</v>
      </c>
      <c r="D21" s="286">
        <v>2018</v>
      </c>
      <c r="E21" s="512" t="s">
        <v>567</v>
      </c>
      <c r="F21" s="775" t="s">
        <v>604</v>
      </c>
      <c r="G21" s="315">
        <f t="shared" si="0"/>
        <v>10</v>
      </c>
      <c r="H21" s="262"/>
      <c r="I21" s="262">
        <v>10</v>
      </c>
      <c r="J21" s="279"/>
      <c r="K21" s="522"/>
    </row>
    <row r="22" spans="1:11" ht="27" customHeight="1" x14ac:dyDescent="0.25">
      <c r="A22" s="729"/>
      <c r="B22" s="779"/>
      <c r="C22" s="522"/>
      <c r="D22" s="286">
        <v>2019</v>
      </c>
      <c r="E22" s="522"/>
      <c r="F22" s="735"/>
      <c r="G22" s="315">
        <f t="shared" si="0"/>
        <v>0</v>
      </c>
      <c r="H22" s="262"/>
      <c r="I22" s="262"/>
      <c r="J22" s="279"/>
      <c r="K22" s="522"/>
    </row>
    <row r="23" spans="1:11" ht="27" customHeight="1" x14ac:dyDescent="0.25">
      <c r="A23" s="729"/>
      <c r="B23" s="779"/>
      <c r="C23" s="522"/>
      <c r="D23" s="286">
        <v>2020</v>
      </c>
      <c r="E23" s="522"/>
      <c r="F23" s="735"/>
      <c r="G23" s="315">
        <f t="shared" si="0"/>
        <v>10</v>
      </c>
      <c r="H23" s="262"/>
      <c r="I23" s="262">
        <v>10</v>
      </c>
      <c r="J23" s="279"/>
      <c r="K23" s="522"/>
    </row>
    <row r="24" spans="1:11" ht="15.75" customHeight="1" x14ac:dyDescent="0.25">
      <c r="A24" s="729"/>
      <c r="B24" s="779"/>
      <c r="C24" s="522"/>
      <c r="D24" s="286">
        <v>2021</v>
      </c>
      <c r="E24" s="522"/>
      <c r="F24" s="735"/>
      <c r="G24" s="315">
        <f t="shared" si="0"/>
        <v>0</v>
      </c>
      <c r="H24" s="262"/>
      <c r="I24" s="262"/>
      <c r="J24" s="279"/>
      <c r="K24" s="522"/>
    </row>
    <row r="25" spans="1:11" ht="16.5" thickBot="1" x14ac:dyDescent="0.3">
      <c r="A25" s="729"/>
      <c r="B25" s="779"/>
      <c r="C25" s="679"/>
      <c r="D25" s="286">
        <v>2022</v>
      </c>
      <c r="E25" s="679"/>
      <c r="F25" s="736"/>
      <c r="G25" s="315">
        <f t="shared" si="0"/>
        <v>10</v>
      </c>
      <c r="H25" s="262"/>
      <c r="I25" s="262">
        <v>10</v>
      </c>
      <c r="J25" s="279"/>
      <c r="K25" s="522"/>
    </row>
    <row r="26" spans="1:11" ht="25.5" customHeight="1" x14ac:dyDescent="0.25">
      <c r="A26" s="729"/>
      <c r="B26" s="779"/>
      <c r="C26" s="512" t="s">
        <v>361</v>
      </c>
      <c r="D26" s="286">
        <v>2018</v>
      </c>
      <c r="E26" s="512" t="s">
        <v>567</v>
      </c>
      <c r="F26" s="775" t="s">
        <v>604</v>
      </c>
      <c r="G26" s="315">
        <f t="shared" si="0"/>
        <v>0</v>
      </c>
      <c r="H26" s="270"/>
      <c r="I26" s="270"/>
      <c r="J26" s="279"/>
      <c r="K26" s="522"/>
    </row>
    <row r="27" spans="1:11" ht="25.5" customHeight="1" x14ac:dyDescent="0.25">
      <c r="A27" s="729"/>
      <c r="B27" s="779"/>
      <c r="C27" s="522"/>
      <c r="D27" s="286">
        <v>2019</v>
      </c>
      <c r="E27" s="522"/>
      <c r="F27" s="735"/>
      <c r="G27" s="315">
        <f t="shared" si="0"/>
        <v>10</v>
      </c>
      <c r="H27" s="270"/>
      <c r="I27" s="270">
        <v>10</v>
      </c>
      <c r="J27" s="279"/>
      <c r="K27" s="522"/>
    </row>
    <row r="28" spans="1:11" ht="25.5" customHeight="1" x14ac:dyDescent="0.25">
      <c r="A28" s="729"/>
      <c r="B28" s="779"/>
      <c r="C28" s="522"/>
      <c r="D28" s="286">
        <v>2020</v>
      </c>
      <c r="E28" s="522"/>
      <c r="F28" s="735"/>
      <c r="G28" s="315">
        <f t="shared" si="0"/>
        <v>0</v>
      </c>
      <c r="H28" s="270"/>
      <c r="I28" s="270"/>
      <c r="J28" s="279"/>
      <c r="K28" s="522"/>
    </row>
    <row r="29" spans="1:11" ht="25.5" customHeight="1" x14ac:dyDescent="0.25">
      <c r="A29" s="729"/>
      <c r="B29" s="779"/>
      <c r="C29" s="522"/>
      <c r="D29" s="286">
        <v>2021</v>
      </c>
      <c r="E29" s="522"/>
      <c r="F29" s="735"/>
      <c r="G29" s="315">
        <f t="shared" si="0"/>
        <v>10</v>
      </c>
      <c r="H29" s="270"/>
      <c r="I29" s="270">
        <v>10</v>
      </c>
      <c r="J29" s="279"/>
      <c r="K29" s="522"/>
    </row>
    <row r="30" spans="1:11" ht="25.5" customHeight="1" x14ac:dyDescent="0.25">
      <c r="A30" s="729"/>
      <c r="B30" s="779"/>
      <c r="C30" s="679"/>
      <c r="D30" s="286">
        <v>2022</v>
      </c>
      <c r="E30" s="679"/>
      <c r="F30" s="736"/>
      <c r="G30" s="315">
        <f t="shared" si="0"/>
        <v>0</v>
      </c>
      <c r="H30" s="270"/>
      <c r="I30" s="270"/>
      <c r="J30" s="279"/>
      <c r="K30" s="679"/>
    </row>
    <row r="31" spans="1:11" ht="67.5" customHeight="1" thickBot="1" x14ac:dyDescent="0.3">
      <c r="A31" s="119"/>
      <c r="B31" s="779"/>
      <c r="C31" s="271" t="s">
        <v>557</v>
      </c>
      <c r="D31" s="286"/>
      <c r="E31" s="271"/>
      <c r="F31" s="300"/>
      <c r="G31" s="315">
        <f t="shared" si="0"/>
        <v>0</v>
      </c>
      <c r="H31" s="270"/>
      <c r="I31" s="270"/>
      <c r="J31" s="279"/>
      <c r="K31" s="277"/>
    </row>
    <row r="32" spans="1:11" ht="78" customHeight="1" x14ac:dyDescent="0.25">
      <c r="A32" s="119"/>
      <c r="B32" s="779"/>
      <c r="C32" s="272" t="s">
        <v>607</v>
      </c>
      <c r="D32" s="286">
        <v>2018</v>
      </c>
      <c r="E32" s="512" t="s">
        <v>387</v>
      </c>
      <c r="F32" s="775" t="s">
        <v>604</v>
      </c>
      <c r="G32" s="315">
        <f t="shared" si="0"/>
        <v>50</v>
      </c>
      <c r="H32" s="270"/>
      <c r="I32" s="270">
        <v>50</v>
      </c>
      <c r="J32" s="279"/>
      <c r="K32" s="335" t="s">
        <v>545</v>
      </c>
    </row>
    <row r="33" spans="1:11" ht="78" customHeight="1" x14ac:dyDescent="0.25">
      <c r="A33" s="119"/>
      <c r="B33" s="779"/>
      <c r="C33" s="262" t="s">
        <v>608</v>
      </c>
      <c r="D33" s="286">
        <v>2019</v>
      </c>
      <c r="E33" s="522"/>
      <c r="F33" s="735"/>
      <c r="G33" s="315">
        <f t="shared" si="0"/>
        <v>45</v>
      </c>
      <c r="H33" s="270"/>
      <c r="I33" s="270">
        <v>45</v>
      </c>
      <c r="J33" s="279"/>
      <c r="K33" s="335"/>
    </row>
    <row r="34" spans="1:11" ht="78" customHeight="1" x14ac:dyDescent="0.25">
      <c r="A34" s="119"/>
      <c r="B34" s="779"/>
      <c r="C34" s="262" t="s">
        <v>609</v>
      </c>
      <c r="D34" s="286">
        <v>2020</v>
      </c>
      <c r="E34" s="522"/>
      <c r="F34" s="735"/>
      <c r="G34" s="315">
        <f t="shared" si="0"/>
        <v>55</v>
      </c>
      <c r="H34" s="270"/>
      <c r="I34" s="270">
        <v>55</v>
      </c>
      <c r="J34" s="279"/>
      <c r="K34" s="335"/>
    </row>
    <row r="35" spans="1:11" ht="78.75" customHeight="1" thickBot="1" x14ac:dyDescent="0.3">
      <c r="A35" s="119"/>
      <c r="B35" s="779"/>
      <c r="C35" s="264" t="s">
        <v>470</v>
      </c>
      <c r="D35" s="286"/>
      <c r="E35" s="272"/>
      <c r="F35" s="301"/>
      <c r="G35" s="315">
        <f t="shared" si="0"/>
        <v>0</v>
      </c>
      <c r="H35" s="270"/>
      <c r="I35" s="270"/>
      <c r="J35" s="279"/>
      <c r="K35" s="285"/>
    </row>
    <row r="36" spans="1:11" ht="78.75" customHeight="1" x14ac:dyDescent="0.25">
      <c r="A36" s="119"/>
      <c r="B36" s="779"/>
      <c r="C36" s="264" t="s">
        <v>471</v>
      </c>
      <c r="D36" s="286">
        <v>2018</v>
      </c>
      <c r="E36" s="512" t="s">
        <v>59</v>
      </c>
      <c r="F36" s="775" t="s">
        <v>604</v>
      </c>
      <c r="G36" s="315">
        <f t="shared" si="0"/>
        <v>50</v>
      </c>
      <c r="H36" s="278"/>
      <c r="I36" s="278">
        <v>50</v>
      </c>
      <c r="J36" s="279"/>
      <c r="K36" s="335" t="s">
        <v>473</v>
      </c>
    </row>
    <row r="37" spans="1:11" ht="78.75" customHeight="1" thickBot="1" x14ac:dyDescent="0.3">
      <c r="A37" s="119"/>
      <c r="B37" s="779"/>
      <c r="C37" s="264" t="s">
        <v>472</v>
      </c>
      <c r="D37" s="286">
        <v>2019</v>
      </c>
      <c r="E37" s="679"/>
      <c r="F37" s="735"/>
      <c r="G37" s="315">
        <f t="shared" si="0"/>
        <v>20</v>
      </c>
      <c r="H37" s="269"/>
      <c r="I37" s="269">
        <v>20</v>
      </c>
      <c r="J37" s="279"/>
      <c r="K37" s="335"/>
    </row>
    <row r="38" spans="1:11" ht="30.75" customHeight="1" x14ac:dyDescent="0.25">
      <c r="A38" s="729"/>
      <c r="B38" s="779"/>
      <c r="C38" s="512" t="s">
        <v>501</v>
      </c>
      <c r="D38" s="286">
        <v>2018</v>
      </c>
      <c r="E38" s="512" t="s">
        <v>250</v>
      </c>
      <c r="F38" s="775" t="s">
        <v>604</v>
      </c>
      <c r="G38" s="315">
        <f t="shared" si="0"/>
        <v>16</v>
      </c>
      <c r="H38" s="262"/>
      <c r="I38" s="262">
        <v>16</v>
      </c>
      <c r="J38" s="279"/>
      <c r="K38" s="512" t="s">
        <v>502</v>
      </c>
    </row>
    <row r="39" spans="1:11" ht="30.75" customHeight="1" x14ac:dyDescent="0.25">
      <c r="A39" s="729"/>
      <c r="B39" s="779"/>
      <c r="C39" s="522"/>
      <c r="D39" s="286">
        <v>2019</v>
      </c>
      <c r="E39" s="522"/>
      <c r="F39" s="735"/>
      <c r="G39" s="315">
        <f t="shared" si="0"/>
        <v>16</v>
      </c>
      <c r="H39" s="262"/>
      <c r="I39" s="262">
        <v>16</v>
      </c>
      <c r="J39" s="279"/>
      <c r="K39" s="522"/>
    </row>
    <row r="40" spans="1:11" ht="30.75" customHeight="1" x14ac:dyDescent="0.25">
      <c r="A40" s="729"/>
      <c r="B40" s="779"/>
      <c r="C40" s="522"/>
      <c r="D40" s="286">
        <v>2020</v>
      </c>
      <c r="E40" s="522"/>
      <c r="F40" s="735"/>
      <c r="G40" s="315">
        <f t="shared" si="0"/>
        <v>16</v>
      </c>
      <c r="H40" s="262"/>
      <c r="I40" s="262">
        <v>16</v>
      </c>
      <c r="J40" s="279"/>
      <c r="K40" s="522"/>
    </row>
    <row r="41" spans="1:11" ht="30.75" customHeight="1" x14ac:dyDescent="0.25">
      <c r="A41" s="729"/>
      <c r="B41" s="779"/>
      <c r="C41" s="522"/>
      <c r="D41" s="286">
        <v>2021</v>
      </c>
      <c r="E41" s="522"/>
      <c r="F41" s="735"/>
      <c r="G41" s="315">
        <f t="shared" si="0"/>
        <v>16</v>
      </c>
      <c r="H41" s="262"/>
      <c r="I41" s="262">
        <v>16</v>
      </c>
      <c r="J41" s="279"/>
      <c r="K41" s="522"/>
    </row>
    <row r="42" spans="1:11" ht="30.75" customHeight="1" thickBot="1" x14ac:dyDescent="0.3">
      <c r="A42" s="729"/>
      <c r="B42" s="779"/>
      <c r="C42" s="679"/>
      <c r="D42" s="286">
        <v>2022</v>
      </c>
      <c r="E42" s="679"/>
      <c r="F42" s="736"/>
      <c r="G42" s="315">
        <f t="shared" si="0"/>
        <v>16</v>
      </c>
      <c r="H42" s="262"/>
      <c r="I42" s="262">
        <v>16</v>
      </c>
      <c r="J42" s="279"/>
      <c r="K42" s="679"/>
    </row>
    <row r="43" spans="1:11" ht="30" customHeight="1" x14ac:dyDescent="0.25">
      <c r="A43" s="729"/>
      <c r="B43" s="779"/>
      <c r="C43" s="512" t="s">
        <v>503</v>
      </c>
      <c r="D43" s="286">
        <v>2018</v>
      </c>
      <c r="E43" s="512" t="s">
        <v>250</v>
      </c>
      <c r="F43" s="775" t="s">
        <v>604</v>
      </c>
      <c r="G43" s="315">
        <f t="shared" si="0"/>
        <v>30</v>
      </c>
      <c r="H43" s="262"/>
      <c r="I43" s="262">
        <v>30</v>
      </c>
      <c r="J43" s="279"/>
      <c r="K43" s="512" t="s">
        <v>504</v>
      </c>
    </row>
    <row r="44" spans="1:11" ht="30" customHeight="1" x14ac:dyDescent="0.25">
      <c r="A44" s="729"/>
      <c r="B44" s="779"/>
      <c r="C44" s="522"/>
      <c r="D44" s="286">
        <v>2019</v>
      </c>
      <c r="E44" s="522"/>
      <c r="F44" s="735"/>
      <c r="G44" s="315">
        <f t="shared" si="0"/>
        <v>30</v>
      </c>
      <c r="H44" s="262"/>
      <c r="I44" s="262">
        <v>30</v>
      </c>
      <c r="J44" s="279"/>
      <c r="K44" s="522"/>
    </row>
    <row r="45" spans="1:11" ht="30" customHeight="1" x14ac:dyDescent="0.25">
      <c r="A45" s="729"/>
      <c r="B45" s="779"/>
      <c r="C45" s="522"/>
      <c r="D45" s="286">
        <v>2020</v>
      </c>
      <c r="E45" s="522"/>
      <c r="F45" s="735"/>
      <c r="G45" s="315">
        <f t="shared" si="0"/>
        <v>30</v>
      </c>
      <c r="H45" s="262"/>
      <c r="I45" s="262">
        <v>30</v>
      </c>
      <c r="J45" s="279"/>
      <c r="K45" s="522"/>
    </row>
    <row r="46" spans="1:11" ht="30" customHeight="1" x14ac:dyDescent="0.25">
      <c r="A46" s="729"/>
      <c r="B46" s="779"/>
      <c r="C46" s="522"/>
      <c r="D46" s="286">
        <v>2021</v>
      </c>
      <c r="E46" s="522"/>
      <c r="F46" s="735"/>
      <c r="G46" s="315">
        <f t="shared" si="0"/>
        <v>30</v>
      </c>
      <c r="H46" s="278"/>
      <c r="I46" s="262">
        <v>30</v>
      </c>
      <c r="J46" s="279"/>
      <c r="K46" s="522"/>
    </row>
    <row r="47" spans="1:11" ht="30" customHeight="1" thickBot="1" x14ac:dyDescent="0.3">
      <c r="A47" s="729"/>
      <c r="B47" s="779"/>
      <c r="C47" s="679"/>
      <c r="D47" s="286">
        <v>2022</v>
      </c>
      <c r="E47" s="679"/>
      <c r="F47" s="736"/>
      <c r="G47" s="315">
        <f t="shared" si="0"/>
        <v>30</v>
      </c>
      <c r="H47" s="278"/>
      <c r="I47" s="262">
        <v>30</v>
      </c>
      <c r="J47" s="279"/>
      <c r="K47" s="679"/>
    </row>
    <row r="48" spans="1:11" ht="30" customHeight="1" x14ac:dyDescent="0.25">
      <c r="A48" s="729"/>
      <c r="B48" s="779"/>
      <c r="C48" s="781" t="s">
        <v>610</v>
      </c>
      <c r="D48" s="286">
        <v>2018</v>
      </c>
      <c r="E48" s="512" t="s">
        <v>250</v>
      </c>
      <c r="F48" s="775" t="s">
        <v>604</v>
      </c>
      <c r="G48" s="315">
        <f t="shared" si="0"/>
        <v>65</v>
      </c>
      <c r="H48" s="278"/>
      <c r="I48" s="262">
        <v>65</v>
      </c>
      <c r="J48" s="279"/>
      <c r="K48" s="512" t="s">
        <v>504</v>
      </c>
    </row>
    <row r="49" spans="1:11" ht="30" customHeight="1" x14ac:dyDescent="0.25">
      <c r="A49" s="729"/>
      <c r="B49" s="779"/>
      <c r="C49" s="782"/>
      <c r="D49" s="286">
        <v>2019</v>
      </c>
      <c r="E49" s="522"/>
      <c r="F49" s="735"/>
      <c r="G49" s="315">
        <f t="shared" si="0"/>
        <v>65</v>
      </c>
      <c r="H49" s="278"/>
      <c r="I49" s="262">
        <v>65</v>
      </c>
      <c r="J49" s="279"/>
      <c r="K49" s="522"/>
    </row>
    <row r="50" spans="1:11" ht="30" customHeight="1" x14ac:dyDescent="0.25">
      <c r="A50" s="729"/>
      <c r="B50" s="779"/>
      <c r="C50" s="782"/>
      <c r="D50" s="286">
        <v>2020</v>
      </c>
      <c r="E50" s="522"/>
      <c r="F50" s="735"/>
      <c r="G50" s="315">
        <f t="shared" si="0"/>
        <v>65</v>
      </c>
      <c r="H50" s="278"/>
      <c r="I50" s="262">
        <v>65</v>
      </c>
      <c r="J50" s="279"/>
      <c r="K50" s="522"/>
    </row>
    <row r="51" spans="1:11" ht="30" customHeight="1" x14ac:dyDescent="0.25">
      <c r="A51" s="729"/>
      <c r="B51" s="779"/>
      <c r="C51" s="782"/>
      <c r="D51" s="286">
        <v>2021</v>
      </c>
      <c r="E51" s="522"/>
      <c r="F51" s="735"/>
      <c r="G51" s="315">
        <f t="shared" si="0"/>
        <v>65</v>
      </c>
      <c r="H51" s="278"/>
      <c r="I51" s="262">
        <v>65</v>
      </c>
      <c r="J51" s="279"/>
      <c r="K51" s="522"/>
    </row>
    <row r="52" spans="1:11" ht="46.5" customHeight="1" thickBot="1" x14ac:dyDescent="0.3">
      <c r="A52" s="729"/>
      <c r="B52" s="779"/>
      <c r="C52" s="783"/>
      <c r="D52" s="286">
        <v>2022</v>
      </c>
      <c r="E52" s="679"/>
      <c r="F52" s="736"/>
      <c r="G52" s="315">
        <f t="shared" si="0"/>
        <v>65</v>
      </c>
      <c r="H52" s="279"/>
      <c r="I52" s="262">
        <v>65</v>
      </c>
      <c r="J52" s="279"/>
      <c r="K52" s="679"/>
    </row>
    <row r="53" spans="1:11" ht="27" customHeight="1" x14ac:dyDescent="0.25">
      <c r="A53" s="729"/>
      <c r="B53" s="779"/>
      <c r="C53" s="784" t="s">
        <v>611</v>
      </c>
      <c r="D53" s="286">
        <v>2018</v>
      </c>
      <c r="E53" s="512" t="s">
        <v>250</v>
      </c>
      <c r="F53" s="775" t="s">
        <v>604</v>
      </c>
      <c r="G53" s="315">
        <f t="shared" si="0"/>
        <v>97</v>
      </c>
      <c r="H53" s="279"/>
      <c r="I53" s="262">
        <v>97</v>
      </c>
      <c r="J53" s="279"/>
      <c r="K53" s="512" t="s">
        <v>612</v>
      </c>
    </row>
    <row r="54" spans="1:11" ht="27" customHeight="1" x14ac:dyDescent="0.25">
      <c r="A54" s="729"/>
      <c r="B54" s="779"/>
      <c r="C54" s="784"/>
      <c r="D54" s="286">
        <v>2019</v>
      </c>
      <c r="E54" s="522"/>
      <c r="F54" s="735"/>
      <c r="G54" s="315">
        <f t="shared" si="0"/>
        <v>97</v>
      </c>
      <c r="H54" s="279"/>
      <c r="I54" s="262">
        <v>97</v>
      </c>
      <c r="J54" s="279"/>
      <c r="K54" s="522"/>
    </row>
    <row r="55" spans="1:11" ht="27" customHeight="1" x14ac:dyDescent="0.25">
      <c r="A55" s="729"/>
      <c r="B55" s="779"/>
      <c r="C55" s="784"/>
      <c r="D55" s="286">
        <v>2020</v>
      </c>
      <c r="E55" s="522"/>
      <c r="F55" s="735"/>
      <c r="G55" s="315">
        <f t="shared" si="0"/>
        <v>97</v>
      </c>
      <c r="H55" s="279"/>
      <c r="I55" s="262">
        <v>97</v>
      </c>
      <c r="J55" s="279"/>
      <c r="K55" s="522"/>
    </row>
    <row r="56" spans="1:11" ht="27" customHeight="1" x14ac:dyDescent="0.25">
      <c r="A56" s="729"/>
      <c r="B56" s="779"/>
      <c r="C56" s="784"/>
      <c r="D56" s="286">
        <v>2021</v>
      </c>
      <c r="E56" s="522"/>
      <c r="F56" s="735"/>
      <c r="G56" s="315">
        <f t="shared" si="0"/>
        <v>97</v>
      </c>
      <c r="H56" s="279"/>
      <c r="I56" s="262">
        <v>97</v>
      </c>
      <c r="J56" s="279"/>
      <c r="K56" s="522"/>
    </row>
    <row r="57" spans="1:11" ht="27" customHeight="1" thickBot="1" x14ac:dyDescent="0.3">
      <c r="A57" s="729"/>
      <c r="B57" s="779"/>
      <c r="C57" s="784"/>
      <c r="D57" s="286">
        <v>2022</v>
      </c>
      <c r="E57" s="679"/>
      <c r="F57" s="736"/>
      <c r="G57" s="315">
        <f t="shared" si="0"/>
        <v>97</v>
      </c>
      <c r="H57" s="279"/>
      <c r="I57" s="262">
        <v>97</v>
      </c>
      <c r="J57" s="279"/>
      <c r="K57" s="679"/>
    </row>
    <row r="58" spans="1:11" ht="63" customHeight="1" x14ac:dyDescent="0.25">
      <c r="A58" s="729"/>
      <c r="B58" s="779"/>
      <c r="C58" s="776" t="s">
        <v>613</v>
      </c>
      <c r="D58" s="286">
        <v>2018</v>
      </c>
      <c r="E58" s="512" t="s">
        <v>250</v>
      </c>
      <c r="F58" s="775" t="s">
        <v>604</v>
      </c>
      <c r="G58" s="315">
        <f t="shared" si="0"/>
        <v>97</v>
      </c>
      <c r="H58" s="279"/>
      <c r="I58" s="262">
        <v>97</v>
      </c>
      <c r="J58" s="279"/>
      <c r="K58" s="777" t="s">
        <v>614</v>
      </c>
    </row>
    <row r="59" spans="1:11" ht="15.75" x14ac:dyDescent="0.25">
      <c r="A59" s="729"/>
      <c r="B59" s="779"/>
      <c r="C59" s="776"/>
      <c r="D59" s="286">
        <v>2019</v>
      </c>
      <c r="E59" s="522"/>
      <c r="F59" s="735"/>
      <c r="G59" s="315">
        <f t="shared" si="0"/>
        <v>97</v>
      </c>
      <c r="H59" s="279"/>
      <c r="I59" s="262">
        <v>97</v>
      </c>
      <c r="J59" s="279"/>
      <c r="K59" s="777"/>
    </row>
    <row r="60" spans="1:11" ht="15.75" x14ac:dyDescent="0.25">
      <c r="A60" s="729"/>
      <c r="B60" s="779"/>
      <c r="C60" s="776"/>
      <c r="D60" s="286">
        <v>2020</v>
      </c>
      <c r="E60" s="522"/>
      <c r="F60" s="735"/>
      <c r="G60" s="315">
        <f t="shared" si="0"/>
        <v>97</v>
      </c>
      <c r="H60" s="279"/>
      <c r="I60" s="262">
        <v>97</v>
      </c>
      <c r="J60" s="279"/>
      <c r="K60" s="777"/>
    </row>
    <row r="61" spans="1:11" ht="15.75" x14ac:dyDescent="0.25">
      <c r="A61" s="729"/>
      <c r="B61" s="779"/>
      <c r="C61" s="776"/>
      <c r="D61" s="286">
        <v>2021</v>
      </c>
      <c r="E61" s="522"/>
      <c r="F61" s="735"/>
      <c r="G61" s="315">
        <f t="shared" si="0"/>
        <v>97</v>
      </c>
      <c r="H61" s="279"/>
      <c r="I61" s="262">
        <v>97</v>
      </c>
      <c r="J61" s="279"/>
      <c r="K61" s="777"/>
    </row>
    <row r="62" spans="1:11" ht="15.75" x14ac:dyDescent="0.25">
      <c r="A62" s="730"/>
      <c r="B62" s="780"/>
      <c r="C62" s="776"/>
      <c r="D62" s="286">
        <v>2022</v>
      </c>
      <c r="E62" s="679"/>
      <c r="F62" s="736"/>
      <c r="G62" s="315">
        <f t="shared" si="0"/>
        <v>97</v>
      </c>
      <c r="H62" s="279"/>
      <c r="I62" s="262">
        <v>97</v>
      </c>
      <c r="J62" s="279"/>
      <c r="K62" s="777"/>
    </row>
    <row r="63" spans="1:11" ht="19.5" customHeight="1" thickBot="1" x14ac:dyDescent="0.3">
      <c r="A63" s="699" t="s">
        <v>36</v>
      </c>
      <c r="B63" s="699"/>
      <c r="C63" s="699"/>
      <c r="D63" s="699"/>
      <c r="E63" s="289"/>
      <c r="F63" s="302"/>
      <c r="G63" s="317">
        <f t="shared" si="0"/>
        <v>3070</v>
      </c>
      <c r="H63" s="289">
        <f>SUM(H5:H62)</f>
        <v>0</v>
      </c>
      <c r="I63" s="289">
        <f t="shared" ref="I63:J63" si="1">SUM(I5:I62)</f>
        <v>3070</v>
      </c>
      <c r="J63" s="289">
        <f t="shared" si="1"/>
        <v>0</v>
      </c>
      <c r="K63" s="289"/>
    </row>
    <row r="64" spans="1:11" ht="25.5" customHeight="1" x14ac:dyDescent="0.25">
      <c r="A64" s="755"/>
      <c r="B64" s="721" t="s">
        <v>615</v>
      </c>
      <c r="C64" s="512" t="s">
        <v>591</v>
      </c>
      <c r="D64" s="286">
        <v>2018</v>
      </c>
      <c r="E64" s="346" t="s">
        <v>590</v>
      </c>
      <c r="F64" s="775" t="s">
        <v>604</v>
      </c>
      <c r="G64" s="315">
        <f t="shared" si="0"/>
        <v>50</v>
      </c>
      <c r="H64" s="279"/>
      <c r="I64" s="279">
        <v>50</v>
      </c>
      <c r="J64" s="279"/>
      <c r="K64" s="731" t="str">
        <f>Лист2!O25</f>
        <v xml:space="preserve"> Якісне представ-лення  музею та регіону у світовому  інформаційному просторі</v>
      </c>
    </row>
    <row r="65" spans="1:11" ht="31.5" customHeight="1" x14ac:dyDescent="0.25">
      <c r="A65" s="719"/>
      <c r="B65" s="722"/>
      <c r="C65" s="522"/>
      <c r="D65" s="286">
        <v>2019</v>
      </c>
      <c r="E65" s="426"/>
      <c r="F65" s="735"/>
      <c r="G65" s="315">
        <f t="shared" si="0"/>
        <v>50</v>
      </c>
      <c r="H65" s="279"/>
      <c r="I65" s="279">
        <v>50</v>
      </c>
      <c r="J65" s="279"/>
      <c r="K65" s="732"/>
    </row>
    <row r="66" spans="1:11" ht="31.5" customHeight="1" x14ac:dyDescent="0.25">
      <c r="A66" s="719"/>
      <c r="B66" s="722"/>
      <c r="C66" s="522"/>
      <c r="D66" s="286">
        <v>2020</v>
      </c>
      <c r="E66" s="426"/>
      <c r="F66" s="735"/>
      <c r="G66" s="315">
        <f t="shared" si="0"/>
        <v>60</v>
      </c>
      <c r="H66" s="279"/>
      <c r="I66" s="279">
        <v>60</v>
      </c>
      <c r="J66" s="279"/>
      <c r="K66" s="732"/>
    </row>
    <row r="67" spans="1:11" ht="31.5" customHeight="1" x14ac:dyDescent="0.25">
      <c r="A67" s="719"/>
      <c r="B67" s="722"/>
      <c r="C67" s="522"/>
      <c r="D67" s="286">
        <v>2021</v>
      </c>
      <c r="E67" s="426"/>
      <c r="F67" s="735"/>
      <c r="G67" s="315">
        <f t="shared" si="0"/>
        <v>60</v>
      </c>
      <c r="H67" s="279"/>
      <c r="I67" s="279">
        <v>60</v>
      </c>
      <c r="J67" s="279"/>
      <c r="K67" s="732"/>
    </row>
    <row r="68" spans="1:11" ht="31.5" customHeight="1" thickBot="1" x14ac:dyDescent="0.3">
      <c r="A68" s="719"/>
      <c r="B68" s="722"/>
      <c r="C68" s="679"/>
      <c r="D68" s="286">
        <v>2022</v>
      </c>
      <c r="E68" s="347"/>
      <c r="F68" s="736"/>
      <c r="G68" s="315">
        <f t="shared" si="0"/>
        <v>60</v>
      </c>
      <c r="H68" s="279"/>
      <c r="I68" s="279">
        <v>60</v>
      </c>
      <c r="J68" s="279"/>
      <c r="K68" s="733"/>
    </row>
    <row r="69" spans="1:11" ht="31.5" customHeight="1" x14ac:dyDescent="0.25">
      <c r="A69" s="719"/>
      <c r="B69" s="722"/>
      <c r="C69" s="512" t="s">
        <v>583</v>
      </c>
      <c r="D69" s="286">
        <v>2018</v>
      </c>
      <c r="E69" s="335" t="s">
        <v>588</v>
      </c>
      <c r="F69" s="775" t="s">
        <v>604</v>
      </c>
      <c r="G69" s="315">
        <f t="shared" si="0"/>
        <v>40</v>
      </c>
      <c r="H69" s="279"/>
      <c r="I69" s="279">
        <v>40</v>
      </c>
      <c r="J69" s="279"/>
      <c r="K69" s="731" t="str">
        <f>Лист2!O26</f>
        <v>Дотримання чинного законодавства у сфері охорони культурної спадщини, захист  об’єктів культурної спадщини  в результаті проведених будівельних, земляних та інших робіт</v>
      </c>
    </row>
    <row r="70" spans="1:11" ht="31.5" customHeight="1" x14ac:dyDescent="0.25">
      <c r="A70" s="719"/>
      <c r="B70" s="722"/>
      <c r="C70" s="522"/>
      <c r="D70" s="286">
        <v>2019</v>
      </c>
      <c r="E70" s="335"/>
      <c r="F70" s="735"/>
      <c r="G70" s="315">
        <f t="shared" ref="G70:G133" si="2">H70+I70+J70</f>
        <v>40</v>
      </c>
      <c r="H70" s="279"/>
      <c r="I70" s="279">
        <v>40</v>
      </c>
      <c r="J70" s="279"/>
      <c r="K70" s="732"/>
    </row>
    <row r="71" spans="1:11" ht="31.5" customHeight="1" x14ac:dyDescent="0.25">
      <c r="A71" s="719"/>
      <c r="B71" s="722"/>
      <c r="C71" s="522"/>
      <c r="D71" s="286">
        <v>2020</v>
      </c>
      <c r="E71" s="335"/>
      <c r="F71" s="735"/>
      <c r="G71" s="315">
        <f t="shared" si="2"/>
        <v>40</v>
      </c>
      <c r="H71" s="279"/>
      <c r="I71" s="279">
        <v>40</v>
      </c>
      <c r="J71" s="279"/>
      <c r="K71" s="732"/>
    </row>
    <row r="72" spans="1:11" ht="31.5" customHeight="1" x14ac:dyDescent="0.25">
      <c r="A72" s="719"/>
      <c r="B72" s="722"/>
      <c r="C72" s="522"/>
      <c r="D72" s="286">
        <v>2021</v>
      </c>
      <c r="E72" s="335"/>
      <c r="F72" s="735"/>
      <c r="G72" s="315">
        <f t="shared" si="2"/>
        <v>40</v>
      </c>
      <c r="H72" s="279"/>
      <c r="I72" s="279">
        <v>40</v>
      </c>
      <c r="J72" s="279"/>
      <c r="K72" s="732"/>
    </row>
    <row r="73" spans="1:11" ht="31.5" customHeight="1" x14ac:dyDescent="0.25">
      <c r="A73" s="719"/>
      <c r="B73" s="722"/>
      <c r="C73" s="522"/>
      <c r="D73" s="320">
        <v>2022</v>
      </c>
      <c r="E73" s="512"/>
      <c r="F73" s="735"/>
      <c r="G73" s="315">
        <f t="shared" si="2"/>
        <v>40</v>
      </c>
      <c r="H73" s="288"/>
      <c r="I73" s="288">
        <v>40</v>
      </c>
      <c r="J73" s="288"/>
      <c r="K73" s="733"/>
    </row>
    <row r="74" spans="1:11" ht="140.25" customHeight="1" x14ac:dyDescent="0.25">
      <c r="B74" s="722"/>
      <c r="C74" s="267" t="s">
        <v>299</v>
      </c>
      <c r="D74" s="286">
        <v>2021</v>
      </c>
      <c r="E74" s="260" t="s">
        <v>588</v>
      </c>
      <c r="F74" s="301" t="s">
        <v>604</v>
      </c>
      <c r="G74" s="315">
        <f t="shared" si="2"/>
        <v>50</v>
      </c>
      <c r="H74" s="279"/>
      <c r="I74" s="279">
        <v>50</v>
      </c>
      <c r="J74" s="279"/>
      <c r="K74" s="731" t="str">
        <f>Лист2!O27</f>
        <v>Вивчення істо-ричного минулого, створення конкурентноспро-можного туристич-ного продукту</v>
      </c>
    </row>
    <row r="75" spans="1:11" ht="31.5" customHeight="1" x14ac:dyDescent="0.25">
      <c r="A75" s="719"/>
      <c r="B75" s="722"/>
      <c r="C75" s="512" t="s">
        <v>304</v>
      </c>
      <c r="D75" s="321">
        <v>2018</v>
      </c>
      <c r="E75" s="512" t="s">
        <v>63</v>
      </c>
      <c r="F75" s="734" t="s">
        <v>604</v>
      </c>
      <c r="G75" s="315">
        <f t="shared" si="2"/>
        <v>10</v>
      </c>
      <c r="H75" s="280"/>
      <c r="I75" s="280">
        <v>10</v>
      </c>
      <c r="J75" s="280"/>
      <c r="K75" s="732"/>
    </row>
    <row r="76" spans="1:11" ht="31.5" customHeight="1" x14ac:dyDescent="0.25">
      <c r="A76" s="719"/>
      <c r="B76" s="722"/>
      <c r="C76" s="522"/>
      <c r="D76" s="322">
        <v>2019</v>
      </c>
      <c r="E76" s="522"/>
      <c r="F76" s="735"/>
      <c r="G76" s="315">
        <f t="shared" si="2"/>
        <v>10</v>
      </c>
      <c r="H76" s="279"/>
      <c r="I76" s="279">
        <v>10</v>
      </c>
      <c r="J76" s="279"/>
      <c r="K76" s="732"/>
    </row>
    <row r="77" spans="1:11" ht="31.5" customHeight="1" x14ac:dyDescent="0.25">
      <c r="A77" s="719"/>
      <c r="B77" s="722"/>
      <c r="C77" s="522"/>
      <c r="D77" s="322">
        <v>2020</v>
      </c>
      <c r="E77" s="522"/>
      <c r="F77" s="735"/>
      <c r="G77" s="315">
        <f t="shared" si="2"/>
        <v>10</v>
      </c>
      <c r="H77" s="279"/>
      <c r="I77" s="279">
        <v>10</v>
      </c>
      <c r="J77" s="279"/>
      <c r="K77" s="732"/>
    </row>
    <row r="78" spans="1:11" ht="31.5" customHeight="1" x14ac:dyDescent="0.25">
      <c r="A78" s="719"/>
      <c r="B78" s="722"/>
      <c r="C78" s="522"/>
      <c r="D78" s="322">
        <v>2021</v>
      </c>
      <c r="E78" s="522"/>
      <c r="F78" s="735"/>
      <c r="G78" s="315">
        <f t="shared" si="2"/>
        <v>10</v>
      </c>
      <c r="H78" s="279"/>
      <c r="I78" s="279">
        <v>10</v>
      </c>
      <c r="J78" s="279"/>
      <c r="K78" s="732"/>
    </row>
    <row r="79" spans="1:11" ht="31.5" customHeight="1" x14ac:dyDescent="0.25">
      <c r="A79" s="719"/>
      <c r="B79" s="722"/>
      <c r="C79" s="679"/>
      <c r="D79" s="322">
        <v>2022</v>
      </c>
      <c r="E79" s="679"/>
      <c r="F79" s="735"/>
      <c r="G79" s="315">
        <f t="shared" si="2"/>
        <v>10</v>
      </c>
      <c r="H79" s="279"/>
      <c r="I79" s="279">
        <v>10</v>
      </c>
      <c r="J79" s="279"/>
      <c r="K79" s="732"/>
    </row>
    <row r="80" spans="1:11" ht="31.5" customHeight="1" x14ac:dyDescent="0.25">
      <c r="A80" s="719"/>
      <c r="B80" s="722"/>
      <c r="C80" s="512" t="s">
        <v>305</v>
      </c>
      <c r="D80" s="286">
        <v>2020</v>
      </c>
      <c r="E80" s="512" t="s">
        <v>63</v>
      </c>
      <c r="F80" s="734" t="s">
        <v>604</v>
      </c>
      <c r="G80" s="315">
        <f t="shared" si="2"/>
        <v>50</v>
      </c>
      <c r="H80" s="279"/>
      <c r="I80" s="279">
        <v>50</v>
      </c>
      <c r="J80" s="279"/>
      <c r="K80" s="732"/>
    </row>
    <row r="81" spans="1:11" ht="31.5" customHeight="1" x14ac:dyDescent="0.25">
      <c r="A81" s="719"/>
      <c r="B81" s="722"/>
      <c r="C81" s="522"/>
      <c r="D81" s="286">
        <v>2021</v>
      </c>
      <c r="E81" s="522"/>
      <c r="F81" s="735"/>
      <c r="G81" s="315">
        <f t="shared" si="2"/>
        <v>50</v>
      </c>
      <c r="H81" s="279"/>
      <c r="I81" s="279">
        <v>50</v>
      </c>
      <c r="J81" s="279"/>
      <c r="K81" s="732"/>
    </row>
    <row r="82" spans="1:11" ht="31.5" customHeight="1" x14ac:dyDescent="0.25">
      <c r="A82" s="719"/>
      <c r="B82" s="722"/>
      <c r="C82" s="679"/>
      <c r="D82" s="286">
        <v>2022</v>
      </c>
      <c r="E82" s="679"/>
      <c r="F82" s="736"/>
      <c r="G82" s="315">
        <f t="shared" si="2"/>
        <v>50</v>
      </c>
      <c r="H82" s="279"/>
      <c r="I82" s="279">
        <v>50</v>
      </c>
      <c r="J82" s="279"/>
      <c r="K82" s="732"/>
    </row>
    <row r="83" spans="1:11" ht="31.5" customHeight="1" x14ac:dyDescent="0.25">
      <c r="A83" s="719"/>
      <c r="B83" s="722"/>
      <c r="C83" s="512" t="s">
        <v>64</v>
      </c>
      <c r="D83" s="286">
        <v>2018</v>
      </c>
      <c r="E83" s="512" t="s">
        <v>60</v>
      </c>
      <c r="F83" s="734" t="s">
        <v>604</v>
      </c>
      <c r="G83" s="315">
        <f t="shared" si="2"/>
        <v>20</v>
      </c>
      <c r="H83" s="279"/>
      <c r="I83" s="279">
        <v>20</v>
      </c>
      <c r="J83" s="279"/>
      <c r="K83" s="732"/>
    </row>
    <row r="84" spans="1:11" ht="31.5" customHeight="1" x14ac:dyDescent="0.25">
      <c r="A84" s="719"/>
      <c r="B84" s="722"/>
      <c r="C84" s="522"/>
      <c r="D84" s="286">
        <v>2019</v>
      </c>
      <c r="E84" s="522"/>
      <c r="F84" s="735"/>
      <c r="G84" s="315">
        <f t="shared" si="2"/>
        <v>80</v>
      </c>
      <c r="H84" s="279"/>
      <c r="I84" s="279">
        <v>80</v>
      </c>
      <c r="J84" s="279"/>
      <c r="K84" s="732"/>
    </row>
    <row r="85" spans="1:11" ht="173.25" x14ac:dyDescent="0.25">
      <c r="B85" s="722"/>
      <c r="C85" s="264" t="s">
        <v>311</v>
      </c>
      <c r="D85" s="286">
        <v>2020</v>
      </c>
      <c r="E85" s="257" t="s">
        <v>60</v>
      </c>
      <c r="F85" s="301" t="s">
        <v>604</v>
      </c>
      <c r="G85" s="315">
        <f t="shared" si="2"/>
        <v>20</v>
      </c>
      <c r="I85" s="290">
        <v>20</v>
      </c>
      <c r="J85" s="279"/>
      <c r="K85" s="733"/>
    </row>
    <row r="86" spans="1:11" ht="15.75" x14ac:dyDescent="0.25">
      <c r="B86" s="722"/>
      <c r="C86" s="264" t="s">
        <v>312</v>
      </c>
      <c r="D86" s="286"/>
      <c r="E86" s="257"/>
      <c r="F86" s="303"/>
      <c r="G86" s="315">
        <f t="shared" si="2"/>
        <v>0</v>
      </c>
      <c r="H86" s="279"/>
      <c r="I86" s="279"/>
      <c r="J86" s="279"/>
      <c r="K86" s="276"/>
    </row>
    <row r="87" spans="1:11" ht="15.75" customHeight="1" x14ac:dyDescent="0.25">
      <c r="A87" s="719"/>
      <c r="B87" s="722"/>
      <c r="C87" s="512" t="s">
        <v>313</v>
      </c>
      <c r="D87" s="286">
        <v>2018</v>
      </c>
      <c r="E87" s="346" t="s">
        <v>576</v>
      </c>
      <c r="F87" s="734" t="s">
        <v>604</v>
      </c>
      <c r="G87" s="315">
        <f t="shared" si="2"/>
        <v>300</v>
      </c>
      <c r="H87" s="279"/>
      <c r="I87" s="279">
        <v>300</v>
      </c>
      <c r="J87" s="279"/>
      <c r="K87" s="731" t="str">
        <f>Лист2!O33</f>
        <v>Створення умов для зберігання та презентації  кращих зразків народного мистецтва</v>
      </c>
    </row>
    <row r="88" spans="1:11" ht="15.75" x14ac:dyDescent="0.25">
      <c r="A88" s="719"/>
      <c r="B88" s="722"/>
      <c r="C88" s="522"/>
      <c r="D88" s="286">
        <v>2019</v>
      </c>
      <c r="E88" s="426"/>
      <c r="F88" s="735"/>
      <c r="G88" s="315">
        <f t="shared" si="2"/>
        <v>300</v>
      </c>
      <c r="H88" s="279"/>
      <c r="I88" s="279">
        <v>300</v>
      </c>
      <c r="J88" s="279"/>
      <c r="K88" s="732"/>
    </row>
    <row r="89" spans="1:11" ht="15.75" x14ac:dyDescent="0.25">
      <c r="A89" s="719"/>
      <c r="B89" s="722"/>
      <c r="C89" s="522"/>
      <c r="D89" s="286">
        <v>2020</v>
      </c>
      <c r="E89" s="426"/>
      <c r="F89" s="735"/>
      <c r="G89" s="315">
        <f t="shared" si="2"/>
        <v>300</v>
      </c>
      <c r="H89" s="279"/>
      <c r="I89" s="279">
        <v>300</v>
      </c>
      <c r="J89" s="279"/>
      <c r="K89" s="732"/>
    </row>
    <row r="90" spans="1:11" ht="15.75" x14ac:dyDescent="0.25">
      <c r="A90" s="719"/>
      <c r="B90" s="722"/>
      <c r="C90" s="522"/>
      <c r="D90" s="286">
        <v>2021</v>
      </c>
      <c r="E90" s="426"/>
      <c r="F90" s="735"/>
      <c r="G90" s="315">
        <f t="shared" si="2"/>
        <v>300</v>
      </c>
      <c r="H90" s="279"/>
      <c r="I90" s="279">
        <v>300</v>
      </c>
      <c r="J90" s="279"/>
      <c r="K90" s="732"/>
    </row>
    <row r="91" spans="1:11" ht="15.75" x14ac:dyDescent="0.25">
      <c r="B91" s="722"/>
      <c r="C91" s="679"/>
      <c r="D91" s="286">
        <v>2022</v>
      </c>
      <c r="E91" s="347"/>
      <c r="F91" s="736"/>
      <c r="G91" s="315">
        <f t="shared" si="2"/>
        <v>300</v>
      </c>
      <c r="H91" s="279"/>
      <c r="I91" s="279">
        <v>300</v>
      </c>
      <c r="J91" s="279"/>
      <c r="K91" s="732"/>
    </row>
    <row r="92" spans="1:11" ht="15.75" customHeight="1" x14ac:dyDescent="0.25">
      <c r="A92" s="719"/>
      <c r="B92" s="722"/>
      <c r="C92" s="512" t="s">
        <v>314</v>
      </c>
      <c r="D92" s="286">
        <v>2018</v>
      </c>
      <c r="E92" s="346" t="s">
        <v>576</v>
      </c>
      <c r="F92" s="734" t="s">
        <v>604</v>
      </c>
      <c r="G92" s="315">
        <f t="shared" si="2"/>
        <v>300</v>
      </c>
      <c r="H92" s="279"/>
      <c r="I92" s="279">
        <v>300</v>
      </c>
      <c r="J92" s="279"/>
      <c r="K92" s="732"/>
    </row>
    <row r="93" spans="1:11" ht="15.75" x14ac:dyDescent="0.25">
      <c r="A93" s="719"/>
      <c r="B93" s="722"/>
      <c r="C93" s="522"/>
      <c r="D93" s="286">
        <v>2019</v>
      </c>
      <c r="E93" s="426"/>
      <c r="F93" s="735"/>
      <c r="G93" s="315">
        <f t="shared" si="2"/>
        <v>300</v>
      </c>
      <c r="H93" s="279"/>
      <c r="I93" s="279">
        <v>300</v>
      </c>
      <c r="J93" s="279"/>
      <c r="K93" s="732"/>
    </row>
    <row r="94" spans="1:11" ht="15.75" x14ac:dyDescent="0.25">
      <c r="A94" s="719"/>
      <c r="B94" s="722"/>
      <c r="C94" s="522"/>
      <c r="D94" s="286">
        <v>2020</v>
      </c>
      <c r="E94" s="426"/>
      <c r="F94" s="735"/>
      <c r="G94" s="315">
        <f t="shared" si="2"/>
        <v>300</v>
      </c>
      <c r="H94" s="279"/>
      <c r="I94" s="279">
        <v>300</v>
      </c>
      <c r="J94" s="279"/>
      <c r="K94" s="732"/>
    </row>
    <row r="95" spans="1:11" ht="15.75" x14ac:dyDescent="0.25">
      <c r="A95" s="719"/>
      <c r="B95" s="722"/>
      <c r="C95" s="522"/>
      <c r="D95" s="286">
        <v>2021</v>
      </c>
      <c r="E95" s="426"/>
      <c r="F95" s="735"/>
      <c r="G95" s="315">
        <f t="shared" si="2"/>
        <v>300</v>
      </c>
      <c r="H95" s="279"/>
      <c r="I95" s="279">
        <v>300</v>
      </c>
      <c r="J95" s="279"/>
      <c r="K95" s="732"/>
    </row>
    <row r="96" spans="1:11" ht="47.25" customHeight="1" x14ac:dyDescent="0.25">
      <c r="A96" s="719"/>
      <c r="B96" s="722"/>
      <c r="C96" s="679"/>
      <c r="D96" s="286">
        <v>2022</v>
      </c>
      <c r="E96" s="347"/>
      <c r="F96" s="736"/>
      <c r="G96" s="315">
        <f t="shared" si="2"/>
        <v>300</v>
      </c>
      <c r="H96" s="279"/>
      <c r="I96" s="279">
        <v>300</v>
      </c>
      <c r="J96" s="279"/>
      <c r="K96" s="732"/>
    </row>
    <row r="97" spans="1:11" ht="27.75" customHeight="1" x14ac:dyDescent="0.25">
      <c r="A97" s="719"/>
      <c r="B97" s="722"/>
      <c r="C97" s="512" t="s">
        <v>315</v>
      </c>
      <c r="D97" s="286">
        <v>2018</v>
      </c>
      <c r="E97" s="346" t="s">
        <v>577</v>
      </c>
      <c r="F97" s="734" t="s">
        <v>604</v>
      </c>
      <c r="G97" s="315">
        <f t="shared" si="2"/>
        <v>400</v>
      </c>
      <c r="H97" s="279"/>
      <c r="I97" s="279">
        <v>400</v>
      </c>
      <c r="J97" s="279"/>
      <c r="K97" s="732"/>
    </row>
    <row r="98" spans="1:11" ht="30.75" customHeight="1" x14ac:dyDescent="0.25">
      <c r="A98" s="719"/>
      <c r="B98" s="722"/>
      <c r="C98" s="522"/>
      <c r="D98" s="286">
        <v>2019</v>
      </c>
      <c r="E98" s="426"/>
      <c r="F98" s="735"/>
      <c r="G98" s="315">
        <f t="shared" si="2"/>
        <v>400</v>
      </c>
      <c r="H98" s="279"/>
      <c r="I98" s="279">
        <v>400</v>
      </c>
      <c r="J98" s="279"/>
      <c r="K98" s="732"/>
    </row>
    <row r="99" spans="1:11" ht="30.75" customHeight="1" x14ac:dyDescent="0.25">
      <c r="A99" s="719"/>
      <c r="B99" s="722"/>
      <c r="C99" s="522"/>
      <c r="D99" s="286">
        <v>2020</v>
      </c>
      <c r="E99" s="426"/>
      <c r="F99" s="735"/>
      <c r="G99" s="315">
        <f t="shared" si="2"/>
        <v>400</v>
      </c>
      <c r="H99" s="279"/>
      <c r="I99" s="279">
        <v>400</v>
      </c>
      <c r="J99" s="279"/>
      <c r="K99" s="732"/>
    </row>
    <row r="100" spans="1:11" ht="30.75" customHeight="1" x14ac:dyDescent="0.25">
      <c r="A100" s="719"/>
      <c r="B100" s="722"/>
      <c r="C100" s="522"/>
      <c r="D100" s="286">
        <v>2021</v>
      </c>
      <c r="E100" s="426"/>
      <c r="F100" s="735"/>
      <c r="G100" s="315">
        <f t="shared" si="2"/>
        <v>400</v>
      </c>
      <c r="H100" s="279"/>
      <c r="I100" s="279">
        <v>400</v>
      </c>
      <c r="J100" s="279"/>
      <c r="K100" s="732"/>
    </row>
    <row r="101" spans="1:11" ht="30.75" customHeight="1" x14ac:dyDescent="0.25">
      <c r="A101" s="719"/>
      <c r="B101" s="722"/>
      <c r="C101" s="679"/>
      <c r="D101" s="286">
        <v>2022</v>
      </c>
      <c r="E101" s="347"/>
      <c r="F101" s="736"/>
      <c r="G101" s="315">
        <f t="shared" si="2"/>
        <v>400</v>
      </c>
      <c r="H101" s="279"/>
      <c r="I101" s="279">
        <v>400</v>
      </c>
      <c r="J101" s="279"/>
      <c r="K101" s="733"/>
    </row>
    <row r="102" spans="1:11" ht="24" customHeight="1" x14ac:dyDescent="0.25">
      <c r="A102" s="719"/>
      <c r="B102" s="722"/>
      <c r="C102" s="512" t="s">
        <v>587</v>
      </c>
      <c r="D102" s="286">
        <v>2018</v>
      </c>
      <c r="E102" s="346" t="s">
        <v>261</v>
      </c>
      <c r="F102" s="734" t="s">
        <v>604</v>
      </c>
      <c r="G102" s="315">
        <f t="shared" si="2"/>
        <v>20</v>
      </c>
      <c r="H102" s="279"/>
      <c r="I102" s="279">
        <v>20</v>
      </c>
      <c r="J102" s="279"/>
      <c r="K102" s="731" t="str">
        <f>Лист2!O27</f>
        <v>Вивчення істо-ричного минулого, створення конкурентноспро-можного туристич-ного продукту</v>
      </c>
    </row>
    <row r="103" spans="1:11" ht="24" customHeight="1" x14ac:dyDescent="0.25">
      <c r="A103" s="719"/>
      <c r="B103" s="722"/>
      <c r="C103" s="522"/>
      <c r="D103" s="286">
        <v>2019</v>
      </c>
      <c r="E103" s="426"/>
      <c r="F103" s="735"/>
      <c r="G103" s="315">
        <f t="shared" si="2"/>
        <v>20</v>
      </c>
      <c r="H103" s="279"/>
      <c r="I103" s="279">
        <v>20</v>
      </c>
      <c r="J103" s="279"/>
      <c r="K103" s="732"/>
    </row>
    <row r="104" spans="1:11" ht="24" customHeight="1" x14ac:dyDescent="0.25">
      <c r="A104" s="719"/>
      <c r="B104" s="722"/>
      <c r="C104" s="522"/>
      <c r="D104" s="286">
        <v>2020</v>
      </c>
      <c r="E104" s="426"/>
      <c r="F104" s="735"/>
      <c r="G104" s="315">
        <f t="shared" si="2"/>
        <v>20</v>
      </c>
      <c r="H104" s="279"/>
      <c r="I104" s="279">
        <v>20</v>
      </c>
      <c r="J104" s="279"/>
      <c r="K104" s="732"/>
    </row>
    <row r="105" spans="1:11" ht="24" customHeight="1" x14ac:dyDescent="0.25">
      <c r="A105" s="719"/>
      <c r="B105" s="722"/>
      <c r="C105" s="522"/>
      <c r="D105" s="286">
        <v>2021</v>
      </c>
      <c r="E105" s="426"/>
      <c r="F105" s="735"/>
      <c r="G105" s="315">
        <f t="shared" si="2"/>
        <v>20</v>
      </c>
      <c r="H105" s="279"/>
      <c r="I105" s="279">
        <v>20</v>
      </c>
      <c r="J105" s="279"/>
      <c r="K105" s="732"/>
    </row>
    <row r="106" spans="1:11" ht="42.75" customHeight="1" x14ac:dyDescent="0.25">
      <c r="A106" s="719"/>
      <c r="B106" s="722"/>
      <c r="C106" s="679"/>
      <c r="D106" s="286">
        <v>2022</v>
      </c>
      <c r="E106" s="347"/>
      <c r="F106" s="736"/>
      <c r="G106" s="315">
        <f t="shared" si="2"/>
        <v>20</v>
      </c>
      <c r="H106" s="279"/>
      <c r="I106" s="279">
        <v>20</v>
      </c>
      <c r="J106" s="279"/>
      <c r="K106" s="733"/>
    </row>
    <row r="107" spans="1:11" ht="24" customHeight="1" x14ac:dyDescent="0.25">
      <c r="A107" s="719"/>
      <c r="B107" s="722"/>
      <c r="C107" s="512" t="s">
        <v>413</v>
      </c>
      <c r="D107" s="286">
        <v>2018</v>
      </c>
      <c r="E107" s="512" t="s">
        <v>261</v>
      </c>
      <c r="F107" s="734" t="s">
        <v>623</v>
      </c>
      <c r="G107" s="315">
        <f t="shared" si="2"/>
        <v>70</v>
      </c>
      <c r="H107" s="279"/>
      <c r="I107" s="279">
        <v>50</v>
      </c>
      <c r="J107" s="279">
        <v>20</v>
      </c>
      <c r="K107" s="731" t="str">
        <f>Лист2!O37</f>
        <v>Збільшення кількості туристів, збереження та популяризація народного мистецтва</v>
      </c>
    </row>
    <row r="108" spans="1:11" ht="24" customHeight="1" x14ac:dyDescent="0.25">
      <c r="A108" s="719"/>
      <c r="B108" s="722"/>
      <c r="C108" s="522"/>
      <c r="D108" s="286">
        <v>2019</v>
      </c>
      <c r="E108" s="522"/>
      <c r="F108" s="735"/>
      <c r="G108" s="315">
        <f t="shared" si="2"/>
        <v>70</v>
      </c>
      <c r="H108" s="279"/>
      <c r="I108" s="279">
        <v>50</v>
      </c>
      <c r="J108" s="279">
        <v>20</v>
      </c>
      <c r="K108" s="732"/>
    </row>
    <row r="109" spans="1:11" ht="24" customHeight="1" x14ac:dyDescent="0.25">
      <c r="A109" s="719"/>
      <c r="B109" s="722"/>
      <c r="C109" s="522"/>
      <c r="D109" s="286">
        <v>2020</v>
      </c>
      <c r="E109" s="522"/>
      <c r="F109" s="735"/>
      <c r="G109" s="315">
        <f t="shared" si="2"/>
        <v>70</v>
      </c>
      <c r="H109" s="279"/>
      <c r="I109" s="279">
        <v>50</v>
      </c>
      <c r="J109" s="279">
        <v>20</v>
      </c>
      <c r="K109" s="732"/>
    </row>
    <row r="110" spans="1:11" ht="24" customHeight="1" x14ac:dyDescent="0.25">
      <c r="A110" s="719"/>
      <c r="B110" s="722"/>
      <c r="C110" s="522"/>
      <c r="D110" s="286">
        <v>2021</v>
      </c>
      <c r="E110" s="522"/>
      <c r="F110" s="735"/>
      <c r="G110" s="315">
        <f t="shared" si="2"/>
        <v>70</v>
      </c>
      <c r="H110" s="279"/>
      <c r="I110" s="279">
        <v>50</v>
      </c>
      <c r="J110" s="279">
        <v>20</v>
      </c>
      <c r="K110" s="732"/>
    </row>
    <row r="111" spans="1:11" ht="24" customHeight="1" x14ac:dyDescent="0.25">
      <c r="A111" s="719"/>
      <c r="B111" s="722"/>
      <c r="C111" s="522"/>
      <c r="D111" s="286">
        <v>2022</v>
      </c>
      <c r="E111" s="522"/>
      <c r="F111" s="736"/>
      <c r="G111" s="315">
        <f t="shared" si="2"/>
        <v>70</v>
      </c>
      <c r="H111" s="279"/>
      <c r="I111" s="279">
        <v>50</v>
      </c>
      <c r="J111" s="279">
        <v>20</v>
      </c>
      <c r="K111" s="732"/>
    </row>
    <row r="112" spans="1:11" ht="18.75" customHeight="1" x14ac:dyDescent="0.25">
      <c r="A112" s="719"/>
      <c r="B112" s="722"/>
      <c r="C112" s="512" t="s">
        <v>418</v>
      </c>
      <c r="D112" s="286">
        <v>2018</v>
      </c>
      <c r="E112" s="512" t="s">
        <v>261</v>
      </c>
      <c r="F112" s="734" t="s">
        <v>604</v>
      </c>
      <c r="G112" s="315">
        <f t="shared" si="2"/>
        <v>180</v>
      </c>
      <c r="H112" s="279"/>
      <c r="I112" s="279">
        <v>120</v>
      </c>
      <c r="J112" s="279">
        <v>60</v>
      </c>
      <c r="K112" s="731" t="str">
        <f>Лист2!O38</f>
        <v>Розвиток подієвого туризму на Поділлі, популяризація каменотесного промислу.</v>
      </c>
    </row>
    <row r="113" spans="1:11" ht="18.75" customHeight="1" x14ac:dyDescent="0.25">
      <c r="A113" s="719"/>
      <c r="B113" s="722"/>
      <c r="C113" s="522"/>
      <c r="D113" s="286">
        <v>2019</v>
      </c>
      <c r="E113" s="522"/>
      <c r="F113" s="735"/>
      <c r="G113" s="315">
        <f t="shared" si="2"/>
        <v>180</v>
      </c>
      <c r="H113" s="279"/>
      <c r="I113" s="279">
        <v>120</v>
      </c>
      <c r="J113" s="279">
        <v>60</v>
      </c>
      <c r="K113" s="732"/>
    </row>
    <row r="114" spans="1:11" ht="18.75" customHeight="1" x14ac:dyDescent="0.25">
      <c r="A114" s="719"/>
      <c r="B114" s="722"/>
      <c r="C114" s="522"/>
      <c r="D114" s="286">
        <v>2020</v>
      </c>
      <c r="E114" s="522"/>
      <c r="F114" s="735"/>
      <c r="G114" s="315">
        <f t="shared" si="2"/>
        <v>180</v>
      </c>
      <c r="H114" s="279"/>
      <c r="I114" s="279">
        <v>120</v>
      </c>
      <c r="J114" s="279">
        <v>60</v>
      </c>
      <c r="K114" s="732"/>
    </row>
    <row r="115" spans="1:11" ht="18.75" customHeight="1" x14ac:dyDescent="0.25">
      <c r="A115" s="719"/>
      <c r="B115" s="722"/>
      <c r="C115" s="522"/>
      <c r="D115" s="286">
        <v>2021</v>
      </c>
      <c r="E115" s="522"/>
      <c r="F115" s="735"/>
      <c r="G115" s="315">
        <f t="shared" si="2"/>
        <v>180</v>
      </c>
      <c r="H115" s="279"/>
      <c r="I115" s="279">
        <v>120</v>
      </c>
      <c r="J115" s="279">
        <v>60</v>
      </c>
      <c r="K115" s="732"/>
    </row>
    <row r="116" spans="1:11" ht="52.5" customHeight="1" x14ac:dyDescent="0.25">
      <c r="A116" s="719"/>
      <c r="B116" s="722"/>
      <c r="C116" s="522"/>
      <c r="D116" s="286">
        <v>2022</v>
      </c>
      <c r="E116" s="522"/>
      <c r="F116" s="736"/>
      <c r="G116" s="315">
        <f t="shared" si="2"/>
        <v>180</v>
      </c>
      <c r="H116" s="279"/>
      <c r="I116" s="279">
        <v>120</v>
      </c>
      <c r="J116" s="279">
        <v>60</v>
      </c>
      <c r="K116" s="732"/>
    </row>
    <row r="117" spans="1:11" ht="15.75" x14ac:dyDescent="0.25">
      <c r="A117" s="719"/>
      <c r="B117" s="722"/>
      <c r="C117" s="512" t="s">
        <v>420</v>
      </c>
      <c r="D117" s="286">
        <v>2019</v>
      </c>
      <c r="E117" s="346" t="s">
        <v>261</v>
      </c>
      <c r="F117" s="751" t="s">
        <v>604</v>
      </c>
      <c r="G117" s="315">
        <f t="shared" si="2"/>
        <v>20</v>
      </c>
      <c r="H117" s="279"/>
      <c r="I117" s="279">
        <v>20</v>
      </c>
      <c r="J117" s="279"/>
      <c r="K117" s="731" t="str">
        <f>Лист2!O39</f>
        <v>Популяризація заповідника «Буша»</v>
      </c>
    </row>
    <row r="118" spans="1:11" ht="15.75" x14ac:dyDescent="0.25">
      <c r="A118" s="719"/>
      <c r="B118" s="722"/>
      <c r="C118" s="522"/>
      <c r="D118" s="286">
        <v>2020</v>
      </c>
      <c r="E118" s="426"/>
      <c r="F118" s="751"/>
      <c r="G118" s="315">
        <f t="shared" si="2"/>
        <v>20</v>
      </c>
      <c r="H118" s="279"/>
      <c r="I118" s="279">
        <v>20</v>
      </c>
      <c r="J118" s="279"/>
      <c r="K118" s="732"/>
    </row>
    <row r="119" spans="1:11" ht="47.25" customHeight="1" x14ac:dyDescent="0.25">
      <c r="A119" s="719"/>
      <c r="B119" s="722"/>
      <c r="C119" s="679"/>
      <c r="D119" s="323">
        <v>2021</v>
      </c>
      <c r="E119" s="347"/>
      <c r="F119" s="751"/>
      <c r="G119" s="315">
        <f t="shared" si="2"/>
        <v>20</v>
      </c>
      <c r="H119" s="279"/>
      <c r="I119" s="279">
        <v>20</v>
      </c>
      <c r="J119" s="279"/>
      <c r="K119" s="733"/>
    </row>
    <row r="120" spans="1:11" ht="47.25" customHeight="1" x14ac:dyDescent="0.25">
      <c r="A120" s="719"/>
      <c r="B120" s="722"/>
      <c r="C120" s="512" t="s">
        <v>474</v>
      </c>
      <c r="D120" s="286">
        <v>2018</v>
      </c>
      <c r="E120" s="346" t="s">
        <v>60</v>
      </c>
      <c r="F120" s="734" t="s">
        <v>604</v>
      </c>
      <c r="G120" s="315">
        <f t="shared" si="2"/>
        <v>15</v>
      </c>
      <c r="H120" s="279"/>
      <c r="I120" s="279">
        <v>15</v>
      </c>
      <c r="J120" s="279"/>
      <c r="K120" s="731" t="str">
        <f>Лист2!O40</f>
        <v>Підтримка обдарованої молоді, обмін досвідом провідних викла-дачів шкіл естетичного виховання, виявлення обдарованих дітей та підлітків, створення умов для їх самореалізації</v>
      </c>
    </row>
    <row r="121" spans="1:11" ht="47.25" customHeight="1" x14ac:dyDescent="0.25">
      <c r="A121" s="719"/>
      <c r="B121" s="722"/>
      <c r="C121" s="522"/>
      <c r="D121" s="286">
        <v>2019</v>
      </c>
      <c r="E121" s="426"/>
      <c r="F121" s="735"/>
      <c r="G121" s="315">
        <f t="shared" si="2"/>
        <v>15</v>
      </c>
      <c r="H121" s="279"/>
      <c r="I121" s="279">
        <v>15</v>
      </c>
      <c r="J121" s="279"/>
      <c r="K121" s="732"/>
    </row>
    <row r="122" spans="1:11" ht="47.25" customHeight="1" x14ac:dyDescent="0.25">
      <c r="A122" s="719"/>
      <c r="B122" s="722"/>
      <c r="C122" s="522"/>
      <c r="D122" s="286">
        <v>2020</v>
      </c>
      <c r="E122" s="426"/>
      <c r="F122" s="735"/>
      <c r="G122" s="315">
        <f t="shared" si="2"/>
        <v>15</v>
      </c>
      <c r="H122" s="279"/>
      <c r="I122" s="279">
        <v>15</v>
      </c>
      <c r="J122" s="279"/>
      <c r="K122" s="732"/>
    </row>
    <row r="123" spans="1:11" ht="47.25" customHeight="1" x14ac:dyDescent="0.25">
      <c r="A123" s="719"/>
      <c r="B123" s="722"/>
      <c r="C123" s="522"/>
      <c r="D123" s="286">
        <v>2021</v>
      </c>
      <c r="E123" s="426"/>
      <c r="F123" s="735"/>
      <c r="G123" s="315">
        <f t="shared" si="2"/>
        <v>15</v>
      </c>
      <c r="H123" s="279"/>
      <c r="I123" s="279">
        <v>15</v>
      </c>
      <c r="J123" s="279"/>
      <c r="K123" s="732"/>
    </row>
    <row r="124" spans="1:11" ht="15.75" customHeight="1" x14ac:dyDescent="0.25">
      <c r="A124" s="719"/>
      <c r="B124" s="722"/>
      <c r="C124" s="679"/>
      <c r="D124" s="286">
        <v>2022</v>
      </c>
      <c r="E124" s="347"/>
      <c r="F124" s="736"/>
      <c r="G124" s="315">
        <f t="shared" si="2"/>
        <v>15</v>
      </c>
      <c r="H124" s="279"/>
      <c r="I124" s="279">
        <v>15</v>
      </c>
      <c r="J124" s="279"/>
      <c r="K124" s="732"/>
    </row>
    <row r="125" spans="1:11" ht="15.75" customHeight="1" x14ac:dyDescent="0.25">
      <c r="A125" s="719"/>
      <c r="B125" s="722"/>
      <c r="C125" s="512" t="s">
        <v>475</v>
      </c>
      <c r="D125" s="286">
        <v>2018</v>
      </c>
      <c r="E125" s="346" t="s">
        <v>60</v>
      </c>
      <c r="F125" s="734" t="s">
        <v>604</v>
      </c>
      <c r="G125" s="315">
        <f t="shared" si="2"/>
        <v>15</v>
      </c>
      <c r="H125" s="279"/>
      <c r="I125" s="279">
        <v>15</v>
      </c>
      <c r="J125" s="279"/>
      <c r="K125" s="732"/>
    </row>
    <row r="126" spans="1:11" ht="15.75" customHeight="1" x14ac:dyDescent="0.25">
      <c r="A126" s="719"/>
      <c r="B126" s="722"/>
      <c r="C126" s="522"/>
      <c r="D126" s="286">
        <v>2019</v>
      </c>
      <c r="E126" s="426"/>
      <c r="F126" s="735"/>
      <c r="G126" s="315">
        <f t="shared" si="2"/>
        <v>15</v>
      </c>
      <c r="H126" s="279"/>
      <c r="I126" s="279">
        <v>15</v>
      </c>
      <c r="J126" s="279"/>
      <c r="K126" s="732"/>
    </row>
    <row r="127" spans="1:11" ht="15.75" customHeight="1" x14ac:dyDescent="0.25">
      <c r="A127" s="719"/>
      <c r="B127" s="722"/>
      <c r="C127" s="522"/>
      <c r="D127" s="286">
        <v>2020</v>
      </c>
      <c r="E127" s="426"/>
      <c r="F127" s="735"/>
      <c r="G127" s="315">
        <f t="shared" si="2"/>
        <v>15</v>
      </c>
      <c r="H127" s="279"/>
      <c r="I127" s="279">
        <v>15</v>
      </c>
      <c r="J127" s="279"/>
      <c r="K127" s="732"/>
    </row>
    <row r="128" spans="1:11" ht="15.75" customHeight="1" x14ac:dyDescent="0.25">
      <c r="A128" s="719"/>
      <c r="B128" s="722"/>
      <c r="C128" s="522"/>
      <c r="D128" s="286">
        <v>2021</v>
      </c>
      <c r="E128" s="426"/>
      <c r="F128" s="735"/>
      <c r="G128" s="315">
        <f t="shared" si="2"/>
        <v>15</v>
      </c>
      <c r="H128" s="279"/>
      <c r="I128" s="279">
        <v>15</v>
      </c>
      <c r="J128" s="279"/>
      <c r="K128" s="732"/>
    </row>
    <row r="129" spans="1:11" ht="15.75" customHeight="1" x14ac:dyDescent="0.25">
      <c r="A129" s="719"/>
      <c r="B129" s="722"/>
      <c r="C129" s="679"/>
      <c r="D129" s="286">
        <v>2022</v>
      </c>
      <c r="E129" s="347"/>
      <c r="F129" s="736"/>
      <c r="G129" s="315">
        <f t="shared" si="2"/>
        <v>15</v>
      </c>
      <c r="H129" s="279"/>
      <c r="I129" s="279">
        <v>15</v>
      </c>
      <c r="J129" s="279"/>
      <c r="K129" s="732"/>
    </row>
    <row r="130" spans="1:11" ht="15.75" customHeight="1" x14ac:dyDescent="0.25">
      <c r="A130" s="719"/>
      <c r="B130" s="722"/>
      <c r="C130" s="512" t="s">
        <v>476</v>
      </c>
      <c r="D130" s="286">
        <v>2018</v>
      </c>
      <c r="E130" s="772" t="s">
        <v>60</v>
      </c>
      <c r="F130" s="734" t="s">
        <v>604</v>
      </c>
      <c r="G130" s="315">
        <f t="shared" si="2"/>
        <v>15</v>
      </c>
      <c r="H130" s="279"/>
      <c r="I130" s="279">
        <v>15</v>
      </c>
      <c r="J130" s="279"/>
      <c r="K130" s="732"/>
    </row>
    <row r="131" spans="1:11" ht="15.75" customHeight="1" x14ac:dyDescent="0.25">
      <c r="A131" s="719"/>
      <c r="B131" s="722"/>
      <c r="C131" s="522"/>
      <c r="D131" s="286">
        <v>2019</v>
      </c>
      <c r="E131" s="773"/>
      <c r="F131" s="735"/>
      <c r="G131" s="315">
        <f t="shared" si="2"/>
        <v>15</v>
      </c>
      <c r="H131" s="279"/>
      <c r="I131" s="279">
        <v>15</v>
      </c>
      <c r="J131" s="279"/>
      <c r="K131" s="732"/>
    </row>
    <row r="132" spans="1:11" ht="15.75" customHeight="1" x14ac:dyDescent="0.25">
      <c r="A132" s="719"/>
      <c r="B132" s="722"/>
      <c r="C132" s="522"/>
      <c r="D132" s="286">
        <v>2020</v>
      </c>
      <c r="E132" s="773"/>
      <c r="F132" s="735"/>
      <c r="G132" s="315">
        <f t="shared" si="2"/>
        <v>15</v>
      </c>
      <c r="H132" s="279"/>
      <c r="I132" s="279">
        <v>15</v>
      </c>
      <c r="J132" s="279"/>
      <c r="K132" s="732"/>
    </row>
    <row r="133" spans="1:11" ht="15.75" customHeight="1" x14ac:dyDescent="0.25">
      <c r="A133" s="719"/>
      <c r="B133" s="722"/>
      <c r="C133" s="522"/>
      <c r="D133" s="286">
        <v>2021</v>
      </c>
      <c r="E133" s="773"/>
      <c r="F133" s="735"/>
      <c r="G133" s="315">
        <f t="shared" si="2"/>
        <v>15</v>
      </c>
      <c r="H133" s="279"/>
      <c r="I133" s="279">
        <v>15</v>
      </c>
      <c r="J133" s="279"/>
      <c r="K133" s="732"/>
    </row>
    <row r="134" spans="1:11" ht="15.75" customHeight="1" x14ac:dyDescent="0.25">
      <c r="A134" s="719"/>
      <c r="B134" s="722"/>
      <c r="C134" s="679"/>
      <c r="D134" s="286">
        <v>2022</v>
      </c>
      <c r="E134" s="774"/>
      <c r="F134" s="736"/>
      <c r="G134" s="315">
        <f t="shared" ref="G134:G197" si="3">H134+I134+J134</f>
        <v>15</v>
      </c>
      <c r="H134" s="279"/>
      <c r="I134" s="279">
        <v>15</v>
      </c>
      <c r="J134" s="279"/>
      <c r="K134" s="732"/>
    </row>
    <row r="135" spans="1:11" ht="142.5" customHeight="1" x14ac:dyDescent="0.25">
      <c r="B135" s="722"/>
      <c r="C135" s="267" t="s">
        <v>527</v>
      </c>
      <c r="D135" s="286">
        <v>2018</v>
      </c>
      <c r="E135" s="260" t="s">
        <v>60</v>
      </c>
      <c r="F135" s="301" t="s">
        <v>604</v>
      </c>
      <c r="G135" s="315">
        <f t="shared" si="3"/>
        <v>300</v>
      </c>
      <c r="H135" s="279"/>
      <c r="I135" s="279">
        <v>300</v>
      </c>
      <c r="J135" s="279"/>
      <c r="K135" s="732"/>
    </row>
    <row r="136" spans="1:11" ht="66.75" customHeight="1" x14ac:dyDescent="0.25">
      <c r="A136" s="719"/>
      <c r="B136" s="722"/>
      <c r="C136" s="335" t="s">
        <v>528</v>
      </c>
      <c r="D136" s="286">
        <v>2019</v>
      </c>
      <c r="E136" s="512" t="s">
        <v>60</v>
      </c>
      <c r="F136" s="734" t="s">
        <v>604</v>
      </c>
      <c r="G136" s="315">
        <f t="shared" si="3"/>
        <v>120</v>
      </c>
      <c r="H136" s="279"/>
      <c r="I136" s="279">
        <v>120</v>
      </c>
      <c r="J136" s="279"/>
      <c r="K136" s="732"/>
    </row>
    <row r="137" spans="1:11" ht="66.75" customHeight="1" x14ac:dyDescent="0.25">
      <c r="A137" s="719"/>
      <c r="B137" s="722"/>
      <c r="C137" s="335"/>
      <c r="D137" s="286">
        <v>2020</v>
      </c>
      <c r="E137" s="522"/>
      <c r="F137" s="736"/>
      <c r="G137" s="315">
        <f t="shared" si="3"/>
        <v>120</v>
      </c>
      <c r="H137" s="279"/>
      <c r="I137" s="279">
        <v>120</v>
      </c>
      <c r="J137" s="279"/>
      <c r="K137" s="732"/>
    </row>
    <row r="138" spans="1:11" ht="15.75" x14ac:dyDescent="0.25">
      <c r="A138" s="719"/>
      <c r="B138" s="722"/>
      <c r="C138" s="766" t="s">
        <v>578</v>
      </c>
      <c r="D138" s="286">
        <v>2018</v>
      </c>
      <c r="E138" s="768" t="s">
        <v>60</v>
      </c>
      <c r="F138" s="769" t="s">
        <v>604</v>
      </c>
      <c r="G138" s="315">
        <f t="shared" si="3"/>
        <v>200</v>
      </c>
      <c r="H138" s="279"/>
      <c r="I138" s="279">
        <v>200</v>
      </c>
      <c r="J138" s="279"/>
      <c r="K138" s="732"/>
    </row>
    <row r="139" spans="1:11" ht="15.75" x14ac:dyDescent="0.25">
      <c r="A139" s="719"/>
      <c r="B139" s="722"/>
      <c r="C139" s="766"/>
      <c r="D139" s="286">
        <v>2019</v>
      </c>
      <c r="E139" s="768"/>
      <c r="F139" s="770"/>
      <c r="G139" s="315">
        <f t="shared" si="3"/>
        <v>200</v>
      </c>
      <c r="H139" s="279"/>
      <c r="I139" s="279">
        <v>200</v>
      </c>
      <c r="J139" s="279"/>
      <c r="K139" s="732"/>
    </row>
    <row r="140" spans="1:11" ht="15.75" x14ac:dyDescent="0.25">
      <c r="A140" s="719"/>
      <c r="B140" s="722"/>
      <c r="C140" s="766"/>
      <c r="D140" s="286">
        <v>2020</v>
      </c>
      <c r="E140" s="768"/>
      <c r="F140" s="770"/>
      <c r="G140" s="315">
        <f t="shared" si="3"/>
        <v>200</v>
      </c>
      <c r="H140" s="279"/>
      <c r="I140" s="279">
        <v>200</v>
      </c>
      <c r="J140" s="279"/>
      <c r="K140" s="732"/>
    </row>
    <row r="141" spans="1:11" ht="15.75" x14ac:dyDescent="0.25">
      <c r="A141" s="719"/>
      <c r="B141" s="722"/>
      <c r="C141" s="766"/>
      <c r="D141" s="286">
        <v>2021</v>
      </c>
      <c r="E141" s="768"/>
      <c r="F141" s="770"/>
      <c r="G141" s="315">
        <f t="shared" si="3"/>
        <v>200</v>
      </c>
      <c r="H141" s="279"/>
      <c r="I141" s="279">
        <v>200</v>
      </c>
      <c r="J141" s="279"/>
      <c r="K141" s="732"/>
    </row>
    <row r="142" spans="1:11" ht="15.75" x14ac:dyDescent="0.25">
      <c r="A142" s="719"/>
      <c r="B142" s="722"/>
      <c r="C142" s="767"/>
      <c r="D142" s="286">
        <v>2022</v>
      </c>
      <c r="E142" s="768"/>
      <c r="F142" s="771"/>
      <c r="G142" s="315">
        <f t="shared" si="3"/>
        <v>200</v>
      </c>
      <c r="H142" s="279"/>
      <c r="I142" s="279">
        <v>200</v>
      </c>
      <c r="J142" s="279"/>
      <c r="K142" s="732"/>
    </row>
    <row r="143" spans="1:11" ht="46.5" customHeight="1" x14ac:dyDescent="0.25">
      <c r="B143" s="722"/>
      <c r="C143" s="264" t="s">
        <v>531</v>
      </c>
      <c r="D143" s="286"/>
      <c r="E143" s="279"/>
      <c r="F143" s="304"/>
      <c r="G143" s="315">
        <f t="shared" si="3"/>
        <v>0</v>
      </c>
      <c r="H143" s="279"/>
      <c r="I143" s="279"/>
      <c r="J143" s="279"/>
      <c r="K143" s="732"/>
    </row>
    <row r="144" spans="1:11" ht="46.5" customHeight="1" x14ac:dyDescent="0.25">
      <c r="A144" s="719"/>
      <c r="B144" s="722"/>
      <c r="C144" s="512" t="s">
        <v>616</v>
      </c>
      <c r="D144" s="286">
        <v>2018</v>
      </c>
      <c r="E144" s="512" t="s">
        <v>60</v>
      </c>
      <c r="F144" s="734" t="s">
        <v>604</v>
      </c>
      <c r="G144" s="315">
        <f t="shared" si="3"/>
        <v>30</v>
      </c>
      <c r="H144" s="279"/>
      <c r="I144" s="279">
        <v>30</v>
      </c>
      <c r="J144" s="279"/>
      <c r="K144" s="732"/>
    </row>
    <row r="145" spans="1:11" ht="46.5" customHeight="1" x14ac:dyDescent="0.25">
      <c r="A145" s="719"/>
      <c r="B145" s="722"/>
      <c r="C145" s="522"/>
      <c r="D145" s="286">
        <v>2019</v>
      </c>
      <c r="E145" s="522"/>
      <c r="F145" s="735"/>
      <c r="G145" s="315">
        <f t="shared" si="3"/>
        <v>30</v>
      </c>
      <c r="H145" s="279"/>
      <c r="I145" s="279">
        <v>30</v>
      </c>
      <c r="J145" s="279"/>
      <c r="K145" s="732"/>
    </row>
    <row r="146" spans="1:11" ht="46.5" customHeight="1" x14ac:dyDescent="0.25">
      <c r="A146" s="719"/>
      <c r="B146" s="722"/>
      <c r="C146" s="522"/>
      <c r="D146" s="286">
        <v>2020</v>
      </c>
      <c r="E146" s="522"/>
      <c r="F146" s="735"/>
      <c r="G146" s="315">
        <f t="shared" si="3"/>
        <v>30</v>
      </c>
      <c r="H146" s="279"/>
      <c r="I146" s="279">
        <v>30</v>
      </c>
      <c r="J146" s="279"/>
      <c r="K146" s="732"/>
    </row>
    <row r="147" spans="1:11" ht="46.5" customHeight="1" x14ac:dyDescent="0.25">
      <c r="A147" s="719"/>
      <c r="B147" s="722"/>
      <c r="C147" s="522"/>
      <c r="D147" s="286">
        <v>2021</v>
      </c>
      <c r="E147" s="522"/>
      <c r="F147" s="735"/>
      <c r="G147" s="315">
        <f t="shared" si="3"/>
        <v>30</v>
      </c>
      <c r="H147" s="279"/>
      <c r="I147" s="279">
        <v>30</v>
      </c>
      <c r="J147" s="279"/>
      <c r="K147" s="732"/>
    </row>
    <row r="148" spans="1:11" ht="15.75" x14ac:dyDescent="0.25">
      <c r="A148" s="719"/>
      <c r="B148" s="722"/>
      <c r="C148" s="679"/>
      <c r="D148" s="286">
        <v>2022</v>
      </c>
      <c r="E148" s="679"/>
      <c r="F148" s="736"/>
      <c r="G148" s="315">
        <f t="shared" si="3"/>
        <v>30</v>
      </c>
      <c r="H148" s="279"/>
      <c r="I148" s="279">
        <v>30</v>
      </c>
      <c r="J148" s="279"/>
      <c r="K148" s="732"/>
    </row>
    <row r="149" spans="1:11" ht="15.75" x14ac:dyDescent="0.25">
      <c r="A149" s="719"/>
      <c r="B149" s="722"/>
      <c r="C149" s="512" t="s">
        <v>617</v>
      </c>
      <c r="D149" s="286">
        <v>2018</v>
      </c>
      <c r="E149" s="512" t="s">
        <v>60</v>
      </c>
      <c r="F149" s="734" t="s">
        <v>604</v>
      </c>
      <c r="G149" s="315">
        <f t="shared" si="3"/>
        <v>20</v>
      </c>
      <c r="H149" s="279"/>
      <c r="I149" s="279">
        <v>20</v>
      </c>
      <c r="J149" s="279"/>
      <c r="K149" s="732"/>
    </row>
    <row r="150" spans="1:11" ht="15.75" x14ac:dyDescent="0.25">
      <c r="A150" s="719"/>
      <c r="B150" s="722"/>
      <c r="C150" s="522"/>
      <c r="D150" s="286">
        <v>2019</v>
      </c>
      <c r="E150" s="522"/>
      <c r="F150" s="735"/>
      <c r="G150" s="315">
        <f t="shared" si="3"/>
        <v>20</v>
      </c>
      <c r="H150" s="279"/>
      <c r="I150" s="279">
        <v>20</v>
      </c>
      <c r="J150" s="279"/>
      <c r="K150" s="732"/>
    </row>
    <row r="151" spans="1:11" ht="15.75" x14ac:dyDescent="0.25">
      <c r="A151" s="719"/>
      <c r="B151" s="722"/>
      <c r="C151" s="522"/>
      <c r="D151" s="286">
        <v>2020</v>
      </c>
      <c r="E151" s="522"/>
      <c r="F151" s="735"/>
      <c r="G151" s="315">
        <f t="shared" si="3"/>
        <v>20</v>
      </c>
      <c r="H151" s="279"/>
      <c r="I151" s="279">
        <v>20</v>
      </c>
      <c r="J151" s="279"/>
      <c r="K151" s="732"/>
    </row>
    <row r="152" spans="1:11" ht="15.75" x14ac:dyDescent="0.25">
      <c r="A152" s="719"/>
      <c r="B152" s="722"/>
      <c r="C152" s="522"/>
      <c r="D152" s="286">
        <v>2021</v>
      </c>
      <c r="E152" s="522"/>
      <c r="F152" s="735"/>
      <c r="G152" s="315">
        <f t="shared" si="3"/>
        <v>20</v>
      </c>
      <c r="H152" s="279"/>
      <c r="I152" s="279">
        <v>20</v>
      </c>
      <c r="J152" s="279"/>
      <c r="K152" s="732"/>
    </row>
    <row r="153" spans="1:11" ht="15.75" x14ac:dyDescent="0.25">
      <c r="A153" s="719"/>
      <c r="B153" s="722"/>
      <c r="C153" s="679"/>
      <c r="D153" s="286">
        <v>2022</v>
      </c>
      <c r="E153" s="679"/>
      <c r="F153" s="736"/>
      <c r="G153" s="315">
        <f t="shared" si="3"/>
        <v>20</v>
      </c>
      <c r="H153" s="279"/>
      <c r="I153" s="279">
        <v>20</v>
      </c>
      <c r="J153" s="279"/>
      <c r="K153" s="732"/>
    </row>
    <row r="154" spans="1:11" ht="15.75" x14ac:dyDescent="0.25">
      <c r="A154" s="719"/>
      <c r="B154" s="722"/>
      <c r="C154" s="512" t="s">
        <v>618</v>
      </c>
      <c r="D154" s="286">
        <v>2018</v>
      </c>
      <c r="E154" s="512" t="s">
        <v>60</v>
      </c>
      <c r="F154" s="734" t="s">
        <v>604</v>
      </c>
      <c r="G154" s="315">
        <f t="shared" si="3"/>
        <v>10</v>
      </c>
      <c r="H154" s="279"/>
      <c r="I154" s="279">
        <v>10</v>
      </c>
      <c r="J154" s="279"/>
      <c r="K154" s="732"/>
    </row>
    <row r="155" spans="1:11" ht="15.75" x14ac:dyDescent="0.25">
      <c r="A155" s="719"/>
      <c r="B155" s="722"/>
      <c r="C155" s="522"/>
      <c r="D155" s="286">
        <v>2019</v>
      </c>
      <c r="E155" s="522"/>
      <c r="F155" s="735"/>
      <c r="G155" s="315">
        <f t="shared" si="3"/>
        <v>10</v>
      </c>
      <c r="H155" s="279"/>
      <c r="I155" s="279">
        <v>10</v>
      </c>
      <c r="J155" s="279"/>
      <c r="K155" s="732"/>
    </row>
    <row r="156" spans="1:11" ht="15.75" x14ac:dyDescent="0.25">
      <c r="A156" s="719"/>
      <c r="B156" s="722"/>
      <c r="C156" s="522"/>
      <c r="D156" s="286">
        <v>2020</v>
      </c>
      <c r="E156" s="522"/>
      <c r="F156" s="735"/>
      <c r="G156" s="315">
        <f t="shared" si="3"/>
        <v>10</v>
      </c>
      <c r="H156" s="279"/>
      <c r="I156" s="279">
        <v>10</v>
      </c>
      <c r="J156" s="279"/>
      <c r="K156" s="732"/>
    </row>
    <row r="157" spans="1:11" ht="15.75" x14ac:dyDescent="0.25">
      <c r="A157" s="719"/>
      <c r="B157" s="722"/>
      <c r="C157" s="522"/>
      <c r="D157" s="286">
        <v>2021</v>
      </c>
      <c r="E157" s="522"/>
      <c r="F157" s="735"/>
      <c r="G157" s="315">
        <f t="shared" si="3"/>
        <v>10</v>
      </c>
      <c r="H157" s="279"/>
      <c r="I157" s="279">
        <v>10</v>
      </c>
      <c r="J157" s="279"/>
      <c r="K157" s="732"/>
    </row>
    <row r="158" spans="1:11" ht="15.75" x14ac:dyDescent="0.25">
      <c r="A158" s="720"/>
      <c r="B158" s="723"/>
      <c r="C158" s="679"/>
      <c r="D158" s="286">
        <v>2022</v>
      </c>
      <c r="E158" s="679"/>
      <c r="F158" s="736"/>
      <c r="G158" s="315">
        <f t="shared" si="3"/>
        <v>10</v>
      </c>
      <c r="H158" s="279"/>
      <c r="I158" s="279">
        <v>10</v>
      </c>
      <c r="J158" s="279"/>
      <c r="K158" s="733"/>
    </row>
    <row r="159" spans="1:11" x14ac:dyDescent="0.25">
      <c r="A159" s="699" t="s">
        <v>36</v>
      </c>
      <c r="B159" s="699"/>
      <c r="C159" s="699"/>
      <c r="D159" s="699"/>
      <c r="E159" s="289"/>
      <c r="F159" s="302"/>
      <c r="G159" s="317">
        <f t="shared" si="3"/>
        <v>9325</v>
      </c>
      <c r="H159" s="289">
        <f>SUM(H64:H158)</f>
        <v>0</v>
      </c>
      <c r="I159" s="289">
        <f>SUM(I64:I158)</f>
        <v>8925</v>
      </c>
      <c r="J159" s="289">
        <f>SUM(J64:J158)</f>
        <v>400</v>
      </c>
      <c r="K159" s="289"/>
    </row>
    <row r="160" spans="1:11" s="295" customFormat="1" ht="19.5" customHeight="1" x14ac:dyDescent="0.25">
      <c r="A160" s="312"/>
      <c r="B160" s="721" t="s">
        <v>633</v>
      </c>
      <c r="C160" s="512" t="s">
        <v>422</v>
      </c>
      <c r="D160" s="286">
        <v>2018</v>
      </c>
      <c r="E160" s="346" t="s">
        <v>68</v>
      </c>
      <c r="F160" s="765" t="s">
        <v>604</v>
      </c>
      <c r="G160" s="315">
        <f t="shared" si="3"/>
        <v>50</v>
      </c>
      <c r="H160" s="291"/>
      <c r="I160" s="291">
        <v>50</v>
      </c>
      <c r="J160" s="291"/>
      <c r="K160" s="762" t="s">
        <v>432</v>
      </c>
    </row>
    <row r="161" spans="1:11" s="295" customFormat="1" ht="19.5" customHeight="1" x14ac:dyDescent="0.25">
      <c r="A161" s="313"/>
      <c r="B161" s="722"/>
      <c r="C161" s="522"/>
      <c r="D161" s="286">
        <v>2019</v>
      </c>
      <c r="E161" s="426"/>
      <c r="F161" s="765"/>
      <c r="G161" s="315">
        <f t="shared" si="3"/>
        <v>50</v>
      </c>
      <c r="H161" s="291"/>
      <c r="I161" s="291">
        <v>50</v>
      </c>
      <c r="J161" s="291"/>
      <c r="K161" s="763"/>
    </row>
    <row r="162" spans="1:11" s="295" customFormat="1" ht="19.5" customHeight="1" x14ac:dyDescent="0.25">
      <c r="A162" s="313"/>
      <c r="B162" s="722"/>
      <c r="C162" s="522"/>
      <c r="D162" s="286">
        <v>2020</v>
      </c>
      <c r="E162" s="426"/>
      <c r="F162" s="765"/>
      <c r="G162" s="315">
        <f t="shared" si="3"/>
        <v>50</v>
      </c>
      <c r="H162" s="291"/>
      <c r="I162" s="291">
        <v>50</v>
      </c>
      <c r="J162" s="291"/>
      <c r="K162" s="763"/>
    </row>
    <row r="163" spans="1:11" s="295" customFormat="1" ht="19.5" customHeight="1" x14ac:dyDescent="0.25">
      <c r="A163" s="313"/>
      <c r="B163" s="722"/>
      <c r="C163" s="522"/>
      <c r="D163" s="286">
        <v>2021</v>
      </c>
      <c r="E163" s="426"/>
      <c r="F163" s="765"/>
      <c r="G163" s="315">
        <f t="shared" si="3"/>
        <v>50</v>
      </c>
      <c r="H163" s="291"/>
      <c r="I163" s="291">
        <v>50</v>
      </c>
      <c r="J163" s="291"/>
      <c r="K163" s="763"/>
    </row>
    <row r="164" spans="1:11" ht="15.75" customHeight="1" x14ac:dyDescent="0.25">
      <c r="B164" s="722"/>
      <c r="C164" s="679"/>
      <c r="D164" s="286">
        <v>2022</v>
      </c>
      <c r="E164" s="347"/>
      <c r="F164" s="765"/>
      <c r="G164" s="315">
        <f t="shared" si="3"/>
        <v>50</v>
      </c>
      <c r="H164" s="279"/>
      <c r="I164" s="279">
        <v>50</v>
      </c>
      <c r="J164" s="279"/>
      <c r="K164" s="763"/>
    </row>
    <row r="165" spans="1:11" ht="85.5" customHeight="1" x14ac:dyDescent="0.25">
      <c r="B165" s="722"/>
      <c r="C165" s="264" t="s">
        <v>424</v>
      </c>
      <c r="D165" s="286"/>
      <c r="E165" s="257"/>
      <c r="F165" s="305"/>
      <c r="G165" s="315">
        <f t="shared" si="3"/>
        <v>0</v>
      </c>
      <c r="H165" s="279"/>
      <c r="I165" s="279"/>
      <c r="J165" s="279"/>
      <c r="K165" s="763"/>
    </row>
    <row r="166" spans="1:11" ht="94.5" customHeight="1" x14ac:dyDescent="0.25">
      <c r="B166" s="722"/>
      <c r="C166" s="148" t="s">
        <v>425</v>
      </c>
      <c r="D166" s="286">
        <v>2022</v>
      </c>
      <c r="E166" s="257" t="s">
        <v>69</v>
      </c>
      <c r="F166" s="301" t="s">
        <v>604</v>
      </c>
      <c r="G166" s="315">
        <f t="shared" si="3"/>
        <v>100</v>
      </c>
      <c r="H166" s="279"/>
      <c r="I166" s="279">
        <v>100</v>
      </c>
      <c r="J166" s="279"/>
      <c r="K166" s="763"/>
    </row>
    <row r="167" spans="1:11" ht="63" customHeight="1" x14ac:dyDescent="0.25">
      <c r="B167" s="722"/>
      <c r="C167" s="264" t="s">
        <v>426</v>
      </c>
      <c r="D167" s="286">
        <v>2022</v>
      </c>
      <c r="E167" s="257" t="s">
        <v>68</v>
      </c>
      <c r="F167" s="301" t="s">
        <v>604</v>
      </c>
      <c r="G167" s="315">
        <f t="shared" si="3"/>
        <v>100</v>
      </c>
      <c r="H167" s="279"/>
      <c r="I167" s="279">
        <v>100</v>
      </c>
      <c r="J167" s="279"/>
      <c r="K167" s="763"/>
    </row>
    <row r="168" spans="1:11" ht="25.5" customHeight="1" x14ac:dyDescent="0.25">
      <c r="A168" s="719"/>
      <c r="B168" s="722"/>
      <c r="C168" s="512" t="s">
        <v>427</v>
      </c>
      <c r="D168" s="286">
        <v>2018</v>
      </c>
      <c r="E168" s="346" t="s">
        <v>68</v>
      </c>
      <c r="F168" s="751" t="s">
        <v>604</v>
      </c>
      <c r="G168" s="315">
        <f t="shared" si="3"/>
        <v>6</v>
      </c>
      <c r="H168" s="279"/>
      <c r="I168" s="279">
        <v>6</v>
      </c>
      <c r="J168" s="279"/>
      <c r="K168" s="763"/>
    </row>
    <row r="169" spans="1:11" ht="25.5" customHeight="1" x14ac:dyDescent="0.25">
      <c r="A169" s="719"/>
      <c r="B169" s="722"/>
      <c r="C169" s="522"/>
      <c r="D169" s="286">
        <v>2019</v>
      </c>
      <c r="E169" s="426"/>
      <c r="F169" s="751"/>
      <c r="G169" s="315">
        <f t="shared" si="3"/>
        <v>6</v>
      </c>
      <c r="H169" s="279"/>
      <c r="I169" s="279">
        <v>6</v>
      </c>
      <c r="J169" s="279"/>
      <c r="K169" s="763"/>
    </row>
    <row r="170" spans="1:11" ht="25.5" customHeight="1" x14ac:dyDescent="0.25">
      <c r="A170" s="719"/>
      <c r="B170" s="722"/>
      <c r="C170" s="522"/>
      <c r="D170" s="286">
        <v>2020</v>
      </c>
      <c r="E170" s="426"/>
      <c r="F170" s="751"/>
      <c r="G170" s="315">
        <f t="shared" si="3"/>
        <v>6</v>
      </c>
      <c r="H170" s="279"/>
      <c r="I170" s="279">
        <v>6</v>
      </c>
      <c r="J170" s="279"/>
      <c r="K170" s="763"/>
    </row>
    <row r="171" spans="1:11" ht="25.5" customHeight="1" x14ac:dyDescent="0.25">
      <c r="A171" s="719"/>
      <c r="B171" s="722"/>
      <c r="C171" s="522"/>
      <c r="D171" s="286">
        <v>2021</v>
      </c>
      <c r="E171" s="426"/>
      <c r="F171" s="751"/>
      <c r="G171" s="315">
        <f t="shared" si="3"/>
        <v>6</v>
      </c>
      <c r="H171" s="279"/>
      <c r="I171" s="279">
        <v>6</v>
      </c>
      <c r="J171" s="279"/>
      <c r="K171" s="763"/>
    </row>
    <row r="172" spans="1:11" ht="25.5" customHeight="1" x14ac:dyDescent="0.25">
      <c r="A172" s="719"/>
      <c r="B172" s="722"/>
      <c r="C172" s="679"/>
      <c r="D172" s="286">
        <v>2022</v>
      </c>
      <c r="E172" s="347"/>
      <c r="F172" s="751"/>
      <c r="G172" s="315">
        <f t="shared" si="3"/>
        <v>6</v>
      </c>
      <c r="H172" s="279"/>
      <c r="I172" s="279">
        <v>6</v>
      </c>
      <c r="J172" s="279"/>
      <c r="K172" s="763"/>
    </row>
    <row r="173" spans="1:11" ht="25.5" customHeight="1" x14ac:dyDescent="0.25">
      <c r="A173" s="719"/>
      <c r="B173" s="722"/>
      <c r="C173" s="512" t="s">
        <v>428</v>
      </c>
      <c r="D173" s="286">
        <v>2018</v>
      </c>
      <c r="E173" s="512" t="s">
        <v>68</v>
      </c>
      <c r="F173" s="751" t="s">
        <v>604</v>
      </c>
      <c r="G173" s="315">
        <f t="shared" si="3"/>
        <v>7</v>
      </c>
      <c r="H173" s="279"/>
      <c r="I173" s="279">
        <v>7</v>
      </c>
      <c r="J173" s="279"/>
      <c r="K173" s="763"/>
    </row>
    <row r="174" spans="1:11" ht="25.5" customHeight="1" x14ac:dyDescent="0.25">
      <c r="A174" s="719"/>
      <c r="B174" s="722"/>
      <c r="C174" s="522"/>
      <c r="D174" s="286">
        <v>2019</v>
      </c>
      <c r="E174" s="522"/>
      <c r="F174" s="751"/>
      <c r="G174" s="315">
        <f t="shared" si="3"/>
        <v>7</v>
      </c>
      <c r="H174" s="279"/>
      <c r="I174" s="279">
        <v>7</v>
      </c>
      <c r="J174" s="279"/>
      <c r="K174" s="763"/>
    </row>
    <row r="175" spans="1:11" ht="25.5" customHeight="1" x14ac:dyDescent="0.25">
      <c r="A175" s="719"/>
      <c r="B175" s="722"/>
      <c r="C175" s="522"/>
      <c r="D175" s="286">
        <v>2020</v>
      </c>
      <c r="E175" s="522"/>
      <c r="F175" s="751"/>
      <c r="G175" s="315">
        <f t="shared" si="3"/>
        <v>7</v>
      </c>
      <c r="H175" s="279"/>
      <c r="I175" s="279">
        <v>7</v>
      </c>
      <c r="J175" s="279"/>
      <c r="K175" s="763"/>
    </row>
    <row r="176" spans="1:11" ht="25.5" customHeight="1" x14ac:dyDescent="0.25">
      <c r="A176" s="719"/>
      <c r="B176" s="722"/>
      <c r="C176" s="522"/>
      <c r="D176" s="286">
        <v>2021</v>
      </c>
      <c r="E176" s="522"/>
      <c r="F176" s="751"/>
      <c r="G176" s="315">
        <f t="shared" si="3"/>
        <v>7</v>
      </c>
      <c r="H176" s="279"/>
      <c r="I176" s="279">
        <v>7</v>
      </c>
      <c r="J176" s="279"/>
      <c r="K176" s="763"/>
    </row>
    <row r="177" spans="1:11" ht="63" customHeight="1" x14ac:dyDescent="0.25">
      <c r="A177" s="719"/>
      <c r="B177" s="722"/>
      <c r="C177" s="679"/>
      <c r="D177" s="286">
        <v>2022</v>
      </c>
      <c r="E177" s="679"/>
      <c r="F177" s="751"/>
      <c r="G177" s="315">
        <f t="shared" si="3"/>
        <v>7</v>
      </c>
      <c r="H177" s="279"/>
      <c r="I177" s="279">
        <v>7</v>
      </c>
      <c r="J177" s="279"/>
      <c r="K177" s="763"/>
    </row>
    <row r="178" spans="1:11" ht="36" customHeight="1" x14ac:dyDescent="0.25">
      <c r="A178" s="719"/>
      <c r="B178" s="722"/>
      <c r="C178" s="512" t="s">
        <v>429</v>
      </c>
      <c r="D178" s="286">
        <v>2018</v>
      </c>
      <c r="E178" s="512" t="s">
        <v>68</v>
      </c>
      <c r="F178" s="751" t="s">
        <v>604</v>
      </c>
      <c r="G178" s="315">
        <f t="shared" si="3"/>
        <v>8</v>
      </c>
      <c r="H178" s="279"/>
      <c r="I178" s="279">
        <v>8</v>
      </c>
      <c r="J178" s="279"/>
      <c r="K178" s="763"/>
    </row>
    <row r="179" spans="1:11" ht="36" customHeight="1" x14ac:dyDescent="0.25">
      <c r="A179" s="719"/>
      <c r="B179" s="722"/>
      <c r="C179" s="522"/>
      <c r="D179" s="286">
        <v>2019</v>
      </c>
      <c r="E179" s="522"/>
      <c r="F179" s="751"/>
      <c r="G179" s="315">
        <f t="shared" si="3"/>
        <v>8</v>
      </c>
      <c r="H179" s="279"/>
      <c r="I179" s="279">
        <v>8</v>
      </c>
      <c r="J179" s="279"/>
      <c r="K179" s="763"/>
    </row>
    <row r="180" spans="1:11" ht="36" customHeight="1" x14ac:dyDescent="0.25">
      <c r="A180" s="719"/>
      <c r="B180" s="722"/>
      <c r="C180" s="522"/>
      <c r="D180" s="286">
        <v>2020</v>
      </c>
      <c r="E180" s="522"/>
      <c r="F180" s="751"/>
      <c r="G180" s="315">
        <f t="shared" si="3"/>
        <v>8</v>
      </c>
      <c r="H180" s="279"/>
      <c r="I180" s="279">
        <v>8</v>
      </c>
      <c r="J180" s="279"/>
      <c r="K180" s="763"/>
    </row>
    <row r="181" spans="1:11" ht="36" customHeight="1" x14ac:dyDescent="0.25">
      <c r="A181" s="719"/>
      <c r="B181" s="722"/>
      <c r="C181" s="522"/>
      <c r="D181" s="286">
        <v>2021</v>
      </c>
      <c r="E181" s="522"/>
      <c r="F181" s="751"/>
      <c r="G181" s="315">
        <f t="shared" si="3"/>
        <v>8</v>
      </c>
      <c r="H181" s="279"/>
      <c r="I181" s="279">
        <v>8</v>
      </c>
      <c r="J181" s="279"/>
      <c r="K181" s="763"/>
    </row>
    <row r="182" spans="1:11" ht="36" customHeight="1" x14ac:dyDescent="0.25">
      <c r="A182" s="719"/>
      <c r="B182" s="722"/>
      <c r="C182" s="679"/>
      <c r="D182" s="286">
        <v>2022</v>
      </c>
      <c r="E182" s="679"/>
      <c r="F182" s="751"/>
      <c r="G182" s="315">
        <f t="shared" si="3"/>
        <v>8</v>
      </c>
      <c r="H182" s="279"/>
      <c r="I182" s="279">
        <v>8</v>
      </c>
      <c r="J182" s="279"/>
      <c r="K182" s="763"/>
    </row>
    <row r="183" spans="1:11" ht="36" customHeight="1" x14ac:dyDescent="0.25">
      <c r="A183" s="719"/>
      <c r="B183" s="722"/>
      <c r="C183" s="512" t="s">
        <v>430</v>
      </c>
      <c r="D183" s="286">
        <v>2018</v>
      </c>
      <c r="E183" s="512" t="s">
        <v>68</v>
      </c>
      <c r="F183" s="751" t="s">
        <v>604</v>
      </c>
      <c r="G183" s="315">
        <f t="shared" si="3"/>
        <v>8</v>
      </c>
      <c r="H183" s="279"/>
      <c r="I183" s="279">
        <v>8</v>
      </c>
      <c r="J183" s="279"/>
      <c r="K183" s="763"/>
    </row>
    <row r="184" spans="1:11" ht="36" customHeight="1" x14ac:dyDescent="0.25">
      <c r="A184" s="719"/>
      <c r="B184" s="722"/>
      <c r="C184" s="522"/>
      <c r="D184" s="286">
        <v>2019</v>
      </c>
      <c r="E184" s="522"/>
      <c r="F184" s="751"/>
      <c r="G184" s="315">
        <f t="shared" si="3"/>
        <v>8</v>
      </c>
      <c r="H184" s="279"/>
      <c r="I184" s="279">
        <v>8</v>
      </c>
      <c r="J184" s="279"/>
      <c r="K184" s="763"/>
    </row>
    <row r="185" spans="1:11" ht="36" customHeight="1" x14ac:dyDescent="0.25">
      <c r="A185" s="719"/>
      <c r="B185" s="722"/>
      <c r="C185" s="522"/>
      <c r="D185" s="286">
        <v>2020</v>
      </c>
      <c r="E185" s="522"/>
      <c r="F185" s="751"/>
      <c r="G185" s="315">
        <f t="shared" si="3"/>
        <v>8</v>
      </c>
      <c r="H185" s="279"/>
      <c r="I185" s="279">
        <v>8</v>
      </c>
      <c r="J185" s="279"/>
      <c r="K185" s="763"/>
    </row>
    <row r="186" spans="1:11" ht="15.75" x14ac:dyDescent="0.25">
      <c r="A186" s="719"/>
      <c r="B186" s="722"/>
      <c r="C186" s="522"/>
      <c r="D186" s="286">
        <v>2021</v>
      </c>
      <c r="E186" s="522"/>
      <c r="F186" s="751"/>
      <c r="G186" s="315">
        <f t="shared" si="3"/>
        <v>8</v>
      </c>
      <c r="H186" s="279"/>
      <c r="I186" s="279">
        <v>8</v>
      </c>
      <c r="J186" s="279"/>
      <c r="K186" s="764"/>
    </row>
    <row r="187" spans="1:11" ht="15.75" x14ac:dyDescent="0.25">
      <c r="A187" s="719"/>
      <c r="B187" s="722"/>
      <c r="C187" s="679"/>
      <c r="D187" s="286">
        <v>2022</v>
      </c>
      <c r="E187" s="679"/>
      <c r="F187" s="751"/>
      <c r="G187" s="315">
        <f t="shared" si="3"/>
        <v>8</v>
      </c>
      <c r="H187" s="279"/>
      <c r="I187" s="279">
        <v>8</v>
      </c>
      <c r="J187" s="279"/>
      <c r="K187" s="296"/>
    </row>
    <row r="188" spans="1:11" ht="36.75" customHeight="1" x14ac:dyDescent="0.25">
      <c r="A188" s="719"/>
      <c r="B188" s="722"/>
      <c r="C188" s="512" t="s">
        <v>586</v>
      </c>
      <c r="D188" s="286">
        <v>2018</v>
      </c>
      <c r="E188" s="512" t="s">
        <v>74</v>
      </c>
      <c r="F188" s="751" t="s">
        <v>604</v>
      </c>
      <c r="G188" s="315">
        <f t="shared" si="3"/>
        <v>20</v>
      </c>
      <c r="H188" s="279"/>
      <c r="I188" s="279">
        <v>20</v>
      </c>
      <c r="J188" s="279"/>
      <c r="K188" s="296"/>
    </row>
    <row r="189" spans="1:11" ht="36.75" customHeight="1" x14ac:dyDescent="0.25">
      <c r="A189" s="719"/>
      <c r="B189" s="722"/>
      <c r="C189" s="522"/>
      <c r="D189" s="286">
        <v>2019</v>
      </c>
      <c r="E189" s="522"/>
      <c r="F189" s="751"/>
      <c r="G189" s="315">
        <f t="shared" si="3"/>
        <v>20</v>
      </c>
      <c r="H189" s="279"/>
      <c r="I189" s="279">
        <v>20</v>
      </c>
      <c r="J189" s="279"/>
      <c r="K189" s="296"/>
    </row>
    <row r="190" spans="1:11" ht="36.75" customHeight="1" x14ac:dyDescent="0.25">
      <c r="A190" s="719"/>
      <c r="B190" s="722"/>
      <c r="C190" s="522"/>
      <c r="D190" s="286">
        <v>2020</v>
      </c>
      <c r="E190" s="522"/>
      <c r="F190" s="751"/>
      <c r="G190" s="315">
        <f t="shared" si="3"/>
        <v>20</v>
      </c>
      <c r="H190" s="279"/>
      <c r="I190" s="279">
        <v>20</v>
      </c>
      <c r="J190" s="279"/>
      <c r="K190" s="296"/>
    </row>
    <row r="191" spans="1:11" ht="36.75" customHeight="1" x14ac:dyDescent="0.25">
      <c r="A191" s="719"/>
      <c r="B191" s="722"/>
      <c r="C191" s="522"/>
      <c r="D191" s="286">
        <v>2021</v>
      </c>
      <c r="E191" s="522"/>
      <c r="F191" s="751"/>
      <c r="G191" s="315">
        <f t="shared" si="3"/>
        <v>20</v>
      </c>
      <c r="H191" s="279"/>
      <c r="I191" s="279">
        <v>20</v>
      </c>
      <c r="J191" s="279"/>
      <c r="K191" s="296"/>
    </row>
    <row r="192" spans="1:11" ht="36.75" customHeight="1" x14ac:dyDescent="0.25">
      <c r="A192" s="719"/>
      <c r="B192" s="722"/>
      <c r="C192" s="679"/>
      <c r="D192" s="286">
        <v>2022</v>
      </c>
      <c r="E192" s="679"/>
      <c r="F192" s="751"/>
      <c r="G192" s="315">
        <f t="shared" si="3"/>
        <v>20</v>
      </c>
      <c r="H192" s="279"/>
      <c r="I192" s="279">
        <v>20</v>
      </c>
      <c r="J192" s="279"/>
      <c r="K192" s="433" t="s">
        <v>458</v>
      </c>
    </row>
    <row r="193" spans="1:11" ht="33.75" customHeight="1" x14ac:dyDescent="0.25">
      <c r="A193" s="719"/>
      <c r="B193" s="722"/>
      <c r="C193" s="512" t="s">
        <v>434</v>
      </c>
      <c r="D193" s="286">
        <v>2018</v>
      </c>
      <c r="E193" s="512" t="s">
        <v>450</v>
      </c>
      <c r="F193" s="734" t="s">
        <v>604</v>
      </c>
      <c r="G193" s="315">
        <f t="shared" si="3"/>
        <v>30</v>
      </c>
      <c r="H193" s="279"/>
      <c r="I193" s="279">
        <v>30</v>
      </c>
      <c r="J193" s="279"/>
      <c r="K193" s="434"/>
    </row>
    <row r="194" spans="1:11" ht="33.75" customHeight="1" x14ac:dyDescent="0.25">
      <c r="A194" s="719"/>
      <c r="B194" s="722"/>
      <c r="C194" s="522"/>
      <c r="D194" s="286">
        <v>2019</v>
      </c>
      <c r="E194" s="522"/>
      <c r="F194" s="735"/>
      <c r="G194" s="315">
        <f t="shared" si="3"/>
        <v>30</v>
      </c>
      <c r="H194" s="279"/>
      <c r="I194" s="279">
        <v>30</v>
      </c>
      <c r="J194" s="279"/>
      <c r="K194" s="434"/>
    </row>
    <row r="195" spans="1:11" ht="33.75" customHeight="1" x14ac:dyDescent="0.25">
      <c r="A195" s="719"/>
      <c r="B195" s="722"/>
      <c r="C195" s="522"/>
      <c r="D195" s="286">
        <v>2020</v>
      </c>
      <c r="E195" s="522"/>
      <c r="F195" s="735"/>
      <c r="G195" s="315">
        <f t="shared" si="3"/>
        <v>30</v>
      </c>
      <c r="H195" s="279"/>
      <c r="I195" s="279">
        <v>30</v>
      </c>
      <c r="J195" s="279"/>
      <c r="K195" s="434"/>
    </row>
    <row r="196" spans="1:11" ht="33.75" customHeight="1" x14ac:dyDescent="0.25">
      <c r="A196" s="719"/>
      <c r="B196" s="722"/>
      <c r="C196" s="522"/>
      <c r="D196" s="286">
        <v>2021</v>
      </c>
      <c r="E196" s="522"/>
      <c r="F196" s="735"/>
      <c r="G196" s="315">
        <f t="shared" si="3"/>
        <v>30</v>
      </c>
      <c r="H196" s="279"/>
      <c r="I196" s="279">
        <v>30</v>
      </c>
      <c r="J196" s="279"/>
      <c r="K196" s="434"/>
    </row>
    <row r="197" spans="1:11" ht="33.75" customHeight="1" x14ac:dyDescent="0.25">
      <c r="A197" s="719"/>
      <c r="B197" s="722"/>
      <c r="C197" s="679"/>
      <c r="D197" s="286">
        <v>2022</v>
      </c>
      <c r="E197" s="522"/>
      <c r="F197" s="736"/>
      <c r="G197" s="315">
        <f t="shared" si="3"/>
        <v>30</v>
      </c>
      <c r="H197" s="279"/>
      <c r="I197" s="279">
        <v>30</v>
      </c>
      <c r="J197" s="279"/>
      <c r="K197" s="434"/>
    </row>
    <row r="198" spans="1:11" ht="78.75" x14ac:dyDescent="0.25">
      <c r="B198" s="722"/>
      <c r="C198" s="264" t="s">
        <v>435</v>
      </c>
      <c r="D198" s="324">
        <v>2019</v>
      </c>
      <c r="E198" s="522"/>
      <c r="F198" s="734" t="s">
        <v>604</v>
      </c>
      <c r="G198" s="315">
        <f t="shared" ref="G198:G261" si="4">H198+I198+J198</f>
        <v>150</v>
      </c>
      <c r="H198" s="279"/>
      <c r="I198" s="279">
        <v>150</v>
      </c>
      <c r="J198" s="279"/>
      <c r="K198" s="434"/>
    </row>
    <row r="199" spans="1:11" ht="15.75" x14ac:dyDescent="0.25">
      <c r="A199" s="719"/>
      <c r="B199" s="722"/>
      <c r="C199" s="523" t="s">
        <v>436</v>
      </c>
      <c r="D199" s="324">
        <v>2018</v>
      </c>
      <c r="E199" s="522"/>
      <c r="F199" s="735"/>
      <c r="G199" s="315">
        <f t="shared" si="4"/>
        <v>20</v>
      </c>
      <c r="H199" s="279"/>
      <c r="I199" s="279">
        <v>20</v>
      </c>
      <c r="J199" s="279"/>
      <c r="K199" s="434"/>
    </row>
    <row r="200" spans="1:11" ht="15.75" x14ac:dyDescent="0.25">
      <c r="A200" s="719"/>
      <c r="B200" s="722"/>
      <c r="C200" s="741"/>
      <c r="D200" s="324">
        <v>2019</v>
      </c>
      <c r="E200" s="522"/>
      <c r="F200" s="735"/>
      <c r="G200" s="315">
        <f t="shared" si="4"/>
        <v>20</v>
      </c>
      <c r="H200" s="279"/>
      <c r="I200" s="279">
        <v>20</v>
      </c>
      <c r="J200" s="279"/>
      <c r="K200" s="434"/>
    </row>
    <row r="201" spans="1:11" ht="15.75" x14ac:dyDescent="0.25">
      <c r="A201" s="719"/>
      <c r="B201" s="722"/>
      <c r="C201" s="741"/>
      <c r="D201" s="324">
        <v>2020</v>
      </c>
      <c r="E201" s="522"/>
      <c r="F201" s="735"/>
      <c r="G201" s="315">
        <f t="shared" si="4"/>
        <v>20</v>
      </c>
      <c r="H201" s="279"/>
      <c r="I201" s="279">
        <v>20</v>
      </c>
      <c r="J201" s="279"/>
      <c r="K201" s="434"/>
    </row>
    <row r="202" spans="1:11" ht="15.75" x14ac:dyDescent="0.25">
      <c r="A202" s="719"/>
      <c r="B202" s="722"/>
      <c r="C202" s="741"/>
      <c r="D202" s="324">
        <v>2021</v>
      </c>
      <c r="E202" s="522"/>
      <c r="F202" s="735"/>
      <c r="G202" s="315">
        <f t="shared" si="4"/>
        <v>20</v>
      </c>
      <c r="H202" s="279"/>
      <c r="I202" s="279">
        <v>20</v>
      </c>
      <c r="J202" s="279"/>
      <c r="K202" s="434"/>
    </row>
    <row r="203" spans="1:11" ht="15.75" x14ac:dyDescent="0.25">
      <c r="A203" s="719"/>
      <c r="B203" s="722"/>
      <c r="C203" s="524"/>
      <c r="D203" s="324">
        <v>2022</v>
      </c>
      <c r="E203" s="522"/>
      <c r="F203" s="735"/>
      <c r="G203" s="315">
        <f t="shared" si="4"/>
        <v>20</v>
      </c>
      <c r="H203" s="279"/>
      <c r="I203" s="279">
        <v>20</v>
      </c>
      <c r="J203" s="279"/>
      <c r="K203" s="434"/>
    </row>
    <row r="204" spans="1:11" ht="15.75" x14ac:dyDescent="0.25">
      <c r="A204" s="719"/>
      <c r="B204" s="722"/>
      <c r="C204" s="512" t="s">
        <v>437</v>
      </c>
      <c r="D204" s="324">
        <v>2018</v>
      </c>
      <c r="E204" s="522"/>
      <c r="F204" s="735"/>
      <c r="G204" s="315">
        <f t="shared" si="4"/>
        <v>50</v>
      </c>
      <c r="H204" s="279"/>
      <c r="I204" s="279">
        <v>50</v>
      </c>
      <c r="J204" s="279"/>
      <c r="K204" s="434"/>
    </row>
    <row r="205" spans="1:11" ht="15.75" x14ac:dyDescent="0.25">
      <c r="A205" s="719"/>
      <c r="B205" s="722"/>
      <c r="C205" s="522"/>
      <c r="D205" s="324">
        <v>2019</v>
      </c>
      <c r="E205" s="522"/>
      <c r="F205" s="735"/>
      <c r="G205" s="315">
        <f t="shared" si="4"/>
        <v>50</v>
      </c>
      <c r="H205" s="279"/>
      <c r="I205" s="279">
        <v>50</v>
      </c>
      <c r="J205" s="279"/>
      <c r="K205" s="434"/>
    </row>
    <row r="206" spans="1:11" ht="15.75" x14ac:dyDescent="0.25">
      <c r="A206" s="719"/>
      <c r="B206" s="722"/>
      <c r="C206" s="522"/>
      <c r="D206" s="324">
        <v>2020</v>
      </c>
      <c r="E206" s="522"/>
      <c r="F206" s="735"/>
      <c r="G206" s="315">
        <f t="shared" si="4"/>
        <v>50</v>
      </c>
      <c r="H206" s="279"/>
      <c r="I206" s="279">
        <v>50</v>
      </c>
      <c r="J206" s="279"/>
      <c r="K206" s="434"/>
    </row>
    <row r="207" spans="1:11" ht="15.75" x14ac:dyDescent="0.25">
      <c r="A207" s="719"/>
      <c r="B207" s="722"/>
      <c r="C207" s="522"/>
      <c r="D207" s="324">
        <v>2021</v>
      </c>
      <c r="E207" s="522"/>
      <c r="F207" s="735"/>
      <c r="G207" s="315">
        <f t="shared" si="4"/>
        <v>50</v>
      </c>
      <c r="H207" s="279"/>
      <c r="I207" s="279">
        <v>50</v>
      </c>
      <c r="J207" s="279"/>
      <c r="K207" s="434"/>
    </row>
    <row r="208" spans="1:11" ht="15.75" x14ac:dyDescent="0.25">
      <c r="A208" s="719"/>
      <c r="B208" s="722"/>
      <c r="C208" s="679"/>
      <c r="D208" s="324">
        <v>2022</v>
      </c>
      <c r="E208" s="522"/>
      <c r="F208" s="735"/>
      <c r="G208" s="315">
        <f t="shared" si="4"/>
        <v>50</v>
      </c>
      <c r="H208" s="279"/>
      <c r="I208" s="279">
        <v>50</v>
      </c>
      <c r="J208" s="279"/>
      <c r="K208" s="434"/>
    </row>
    <row r="209" spans="1:11" ht="78.75" x14ac:dyDescent="0.25">
      <c r="B209" s="722"/>
      <c r="C209" s="264" t="s">
        <v>438</v>
      </c>
      <c r="D209" s="324">
        <v>2022</v>
      </c>
      <c r="E209" s="522"/>
      <c r="F209" s="735"/>
      <c r="G209" s="315">
        <f t="shared" si="4"/>
        <v>25</v>
      </c>
      <c r="H209" s="279"/>
      <c r="I209" s="279">
        <v>25</v>
      </c>
      <c r="J209" s="279"/>
      <c r="K209" s="434"/>
    </row>
    <row r="210" spans="1:11" ht="15.75" x14ac:dyDescent="0.25">
      <c r="A210" s="719"/>
      <c r="B210" s="722"/>
      <c r="C210" s="759" t="s">
        <v>580</v>
      </c>
      <c r="D210" s="324">
        <v>2018</v>
      </c>
      <c r="E210" s="522"/>
      <c r="F210" s="735"/>
      <c r="G210" s="315">
        <f t="shared" si="4"/>
        <v>20</v>
      </c>
      <c r="H210" s="279"/>
      <c r="I210" s="279">
        <v>20</v>
      </c>
      <c r="J210" s="279"/>
      <c r="K210" s="434"/>
    </row>
    <row r="211" spans="1:11" ht="15.75" x14ac:dyDescent="0.25">
      <c r="A211" s="719"/>
      <c r="B211" s="722"/>
      <c r="C211" s="760"/>
      <c r="D211" s="324">
        <v>2019</v>
      </c>
      <c r="E211" s="522"/>
      <c r="F211" s="735"/>
      <c r="G211" s="315">
        <f t="shared" si="4"/>
        <v>20</v>
      </c>
      <c r="H211" s="279"/>
      <c r="I211" s="279">
        <v>20</v>
      </c>
      <c r="J211" s="279"/>
      <c r="K211" s="434"/>
    </row>
    <row r="212" spans="1:11" ht="15.75" x14ac:dyDescent="0.25">
      <c r="A212" s="719"/>
      <c r="B212" s="722"/>
      <c r="C212" s="760"/>
      <c r="D212" s="324">
        <v>2020</v>
      </c>
      <c r="E212" s="522"/>
      <c r="F212" s="735"/>
      <c r="G212" s="315">
        <f t="shared" si="4"/>
        <v>20</v>
      </c>
      <c r="H212" s="279"/>
      <c r="I212" s="279">
        <v>20</v>
      </c>
      <c r="J212" s="279"/>
      <c r="K212" s="434"/>
    </row>
    <row r="213" spans="1:11" ht="15.75" x14ac:dyDescent="0.25">
      <c r="A213" s="719"/>
      <c r="B213" s="722"/>
      <c r="C213" s="760"/>
      <c r="D213" s="324">
        <v>2021</v>
      </c>
      <c r="E213" s="522"/>
      <c r="F213" s="735"/>
      <c r="G213" s="315">
        <f t="shared" si="4"/>
        <v>45</v>
      </c>
      <c r="H213" s="279"/>
      <c r="I213" s="279">
        <v>45</v>
      </c>
      <c r="J213" s="279"/>
      <c r="K213" s="434"/>
    </row>
    <row r="214" spans="1:11" ht="15.75" x14ac:dyDescent="0.25">
      <c r="A214" s="719"/>
      <c r="B214" s="722"/>
      <c r="C214" s="761"/>
      <c r="D214" s="324">
        <v>2022</v>
      </c>
      <c r="E214" s="522"/>
      <c r="F214" s="735"/>
      <c r="G214" s="315">
        <f t="shared" si="4"/>
        <v>20</v>
      </c>
      <c r="H214" s="279"/>
      <c r="I214" s="279">
        <v>20</v>
      </c>
      <c r="J214" s="279"/>
      <c r="K214" s="434"/>
    </row>
    <row r="215" spans="1:11" ht="15.75" x14ac:dyDescent="0.25">
      <c r="A215" s="719"/>
      <c r="B215" s="722"/>
      <c r="C215" s="512" t="s">
        <v>441</v>
      </c>
      <c r="D215" s="324">
        <v>2018</v>
      </c>
      <c r="E215" s="522"/>
      <c r="F215" s="735"/>
      <c r="G215" s="315">
        <f t="shared" si="4"/>
        <v>20</v>
      </c>
      <c r="H215" s="279"/>
      <c r="I215" s="279">
        <v>20</v>
      </c>
      <c r="J215" s="279"/>
      <c r="K215" s="434"/>
    </row>
    <row r="216" spans="1:11" ht="15.75" x14ac:dyDescent="0.25">
      <c r="A216" s="719"/>
      <c r="B216" s="722"/>
      <c r="C216" s="522"/>
      <c r="D216" s="324">
        <v>2019</v>
      </c>
      <c r="E216" s="522"/>
      <c r="F216" s="735"/>
      <c r="G216" s="315">
        <f t="shared" si="4"/>
        <v>20</v>
      </c>
      <c r="H216" s="279"/>
      <c r="I216" s="279">
        <v>20</v>
      </c>
      <c r="J216" s="279"/>
      <c r="K216" s="434"/>
    </row>
    <row r="217" spans="1:11" ht="15.75" x14ac:dyDescent="0.25">
      <c r="A217" s="719"/>
      <c r="B217" s="722"/>
      <c r="C217" s="522"/>
      <c r="D217" s="324">
        <v>2020</v>
      </c>
      <c r="E217" s="522"/>
      <c r="F217" s="735"/>
      <c r="G217" s="315">
        <f t="shared" si="4"/>
        <v>20</v>
      </c>
      <c r="H217" s="279"/>
      <c r="I217" s="279">
        <v>20</v>
      </c>
      <c r="J217" s="279"/>
      <c r="K217" s="434"/>
    </row>
    <row r="218" spans="1:11" ht="15.75" x14ac:dyDescent="0.25">
      <c r="A218" s="719"/>
      <c r="B218" s="722"/>
      <c r="C218" s="522"/>
      <c r="D218" s="324">
        <v>2021</v>
      </c>
      <c r="E218" s="522"/>
      <c r="F218" s="735"/>
      <c r="G218" s="315">
        <f t="shared" si="4"/>
        <v>30</v>
      </c>
      <c r="H218" s="279"/>
      <c r="I218" s="279">
        <v>30</v>
      </c>
      <c r="J218" s="279"/>
      <c r="K218" s="434"/>
    </row>
    <row r="219" spans="1:11" ht="15.75" customHeight="1" x14ac:dyDescent="0.25">
      <c r="A219" s="719"/>
      <c r="B219" s="722"/>
      <c r="C219" s="679"/>
      <c r="D219" s="324">
        <v>2022</v>
      </c>
      <c r="E219" s="522"/>
      <c r="F219" s="735"/>
      <c r="G219" s="315">
        <f t="shared" si="4"/>
        <v>30</v>
      </c>
      <c r="H219" s="279"/>
      <c r="I219" s="279">
        <v>30</v>
      </c>
      <c r="J219" s="279"/>
      <c r="K219" s="434"/>
    </row>
    <row r="220" spans="1:11" ht="15.75" customHeight="1" x14ac:dyDescent="0.25">
      <c r="A220" s="719"/>
      <c r="B220" s="722"/>
      <c r="C220" s="512" t="s">
        <v>442</v>
      </c>
      <c r="D220" s="324">
        <v>2018</v>
      </c>
      <c r="E220" s="522"/>
      <c r="F220" s="300"/>
      <c r="G220" s="315">
        <f t="shared" si="4"/>
        <v>20</v>
      </c>
      <c r="H220" s="279"/>
      <c r="I220" s="279">
        <v>20</v>
      </c>
      <c r="J220" s="279"/>
      <c r="K220" s="434"/>
    </row>
    <row r="221" spans="1:11" ht="15.75" customHeight="1" x14ac:dyDescent="0.25">
      <c r="A221" s="719"/>
      <c r="B221" s="722"/>
      <c r="C221" s="522"/>
      <c r="D221" s="324">
        <v>2019</v>
      </c>
      <c r="E221" s="522"/>
      <c r="F221" s="300"/>
      <c r="G221" s="315">
        <f t="shared" si="4"/>
        <v>20</v>
      </c>
      <c r="H221" s="279"/>
      <c r="I221" s="279">
        <v>20</v>
      </c>
      <c r="J221" s="279"/>
      <c r="K221" s="434"/>
    </row>
    <row r="222" spans="1:11" ht="15.75" customHeight="1" x14ac:dyDescent="0.25">
      <c r="A222" s="719"/>
      <c r="B222" s="722"/>
      <c r="C222" s="522"/>
      <c r="D222" s="324">
        <v>2020</v>
      </c>
      <c r="E222" s="522"/>
      <c r="F222" s="300"/>
      <c r="G222" s="315">
        <f t="shared" si="4"/>
        <v>20</v>
      </c>
      <c r="H222" s="279"/>
      <c r="I222" s="279">
        <v>20</v>
      </c>
      <c r="J222" s="279"/>
      <c r="K222" s="434"/>
    </row>
    <row r="223" spans="1:11" ht="15.75" customHeight="1" x14ac:dyDescent="0.25">
      <c r="A223" s="719"/>
      <c r="B223" s="722"/>
      <c r="C223" s="522"/>
      <c r="D223" s="324">
        <v>2021</v>
      </c>
      <c r="E223" s="522"/>
      <c r="F223" s="300"/>
      <c r="G223" s="315">
        <f t="shared" si="4"/>
        <v>30</v>
      </c>
      <c r="H223" s="279"/>
      <c r="I223" s="279">
        <v>30</v>
      </c>
      <c r="J223" s="279"/>
      <c r="K223" s="434"/>
    </row>
    <row r="224" spans="1:11" ht="15.75" x14ac:dyDescent="0.25">
      <c r="A224" s="719"/>
      <c r="B224" s="722"/>
      <c r="C224" s="679"/>
      <c r="D224" s="324">
        <v>2022</v>
      </c>
      <c r="E224" s="522"/>
      <c r="F224" s="300"/>
      <c r="G224" s="315">
        <f t="shared" si="4"/>
        <v>30</v>
      </c>
      <c r="H224" s="279"/>
      <c r="I224" s="279">
        <v>30</v>
      </c>
      <c r="J224" s="279"/>
      <c r="K224" s="434"/>
    </row>
    <row r="225" spans="1:11" ht="63" x14ac:dyDescent="0.25">
      <c r="B225" s="722"/>
      <c r="C225" s="264" t="s">
        <v>443</v>
      </c>
      <c r="D225" s="324">
        <v>2019</v>
      </c>
      <c r="E225" s="522"/>
      <c r="F225" s="300"/>
      <c r="G225" s="315">
        <f t="shared" si="4"/>
        <v>100</v>
      </c>
      <c r="H225" s="279"/>
      <c r="I225" s="279">
        <v>100</v>
      </c>
      <c r="J225" s="279"/>
      <c r="K225" s="434"/>
    </row>
    <row r="226" spans="1:11" ht="47.25" x14ac:dyDescent="0.25">
      <c r="B226" s="722"/>
      <c r="C226" s="264" t="s">
        <v>444</v>
      </c>
      <c r="D226" s="324">
        <v>2021</v>
      </c>
      <c r="E226" s="522"/>
      <c r="F226" s="300"/>
      <c r="G226" s="315">
        <f t="shared" si="4"/>
        <v>40</v>
      </c>
      <c r="H226" s="279"/>
      <c r="I226" s="279">
        <v>40</v>
      </c>
      <c r="J226" s="279"/>
      <c r="K226" s="434"/>
    </row>
    <row r="227" spans="1:11" ht="48" x14ac:dyDescent="0.25">
      <c r="B227" s="722"/>
      <c r="C227" s="264" t="s">
        <v>445</v>
      </c>
      <c r="D227" s="324">
        <v>2020</v>
      </c>
      <c r="E227" s="522"/>
      <c r="F227" s="306"/>
      <c r="G227" s="315">
        <f t="shared" si="4"/>
        <v>40</v>
      </c>
      <c r="H227" s="279"/>
      <c r="I227" s="279">
        <v>40</v>
      </c>
      <c r="J227" s="279"/>
      <c r="K227" s="434"/>
    </row>
    <row r="228" spans="1:11" ht="63" x14ac:dyDescent="0.25">
      <c r="B228" s="722"/>
      <c r="C228" s="264" t="s">
        <v>446</v>
      </c>
      <c r="D228" s="324">
        <v>2022</v>
      </c>
      <c r="E228" s="522"/>
      <c r="F228" s="301" t="s">
        <v>604</v>
      </c>
      <c r="G228" s="315">
        <f t="shared" si="4"/>
        <v>20</v>
      </c>
      <c r="H228" s="279"/>
      <c r="I228" s="279">
        <v>20</v>
      </c>
      <c r="J228" s="279"/>
      <c r="K228" s="434"/>
    </row>
    <row r="229" spans="1:11" ht="63" x14ac:dyDescent="0.25">
      <c r="B229" s="722"/>
      <c r="C229" s="264" t="s">
        <v>447</v>
      </c>
      <c r="D229" s="324">
        <v>2019</v>
      </c>
      <c r="E229" s="522"/>
      <c r="F229" s="301" t="s">
        <v>604</v>
      </c>
      <c r="G229" s="315">
        <f t="shared" si="4"/>
        <v>20</v>
      </c>
      <c r="H229" s="279"/>
      <c r="I229" s="279">
        <v>20</v>
      </c>
      <c r="J229" s="279"/>
      <c r="K229" s="434"/>
    </row>
    <row r="230" spans="1:11" ht="78.75" x14ac:dyDescent="0.25">
      <c r="B230" s="722"/>
      <c r="C230" s="264" t="s">
        <v>448</v>
      </c>
      <c r="D230" s="324">
        <v>2021</v>
      </c>
      <c r="E230" s="522"/>
      <c r="F230" s="301" t="s">
        <v>604</v>
      </c>
      <c r="G230" s="315">
        <f t="shared" si="4"/>
        <v>25</v>
      </c>
      <c r="H230" s="279"/>
      <c r="I230" s="279">
        <v>25</v>
      </c>
      <c r="J230" s="279"/>
      <c r="K230" s="434"/>
    </row>
    <row r="231" spans="1:11" ht="15.75" x14ac:dyDescent="0.25">
      <c r="A231" s="719"/>
      <c r="B231" s="722"/>
      <c r="C231" s="512" t="s">
        <v>449</v>
      </c>
      <c r="D231" s="324">
        <v>2018</v>
      </c>
      <c r="E231" s="522"/>
      <c r="F231" s="751" t="s">
        <v>604</v>
      </c>
      <c r="G231" s="315">
        <f t="shared" si="4"/>
        <v>5</v>
      </c>
      <c r="H231" s="279"/>
      <c r="I231" s="279">
        <v>5</v>
      </c>
      <c r="J231" s="279"/>
      <c r="K231" s="434"/>
    </row>
    <row r="232" spans="1:11" ht="15.75" x14ac:dyDescent="0.25">
      <c r="A232" s="719"/>
      <c r="B232" s="722"/>
      <c r="C232" s="522"/>
      <c r="D232" s="324">
        <v>2019</v>
      </c>
      <c r="E232" s="522"/>
      <c r="F232" s="751"/>
      <c r="G232" s="315">
        <f t="shared" si="4"/>
        <v>5</v>
      </c>
      <c r="H232" s="279"/>
      <c r="I232" s="279">
        <v>5</v>
      </c>
      <c r="J232" s="279"/>
      <c r="K232" s="434"/>
    </row>
    <row r="233" spans="1:11" ht="15.75" x14ac:dyDescent="0.25">
      <c r="A233" s="719"/>
      <c r="B233" s="722"/>
      <c r="C233" s="522"/>
      <c r="D233" s="324">
        <v>2020</v>
      </c>
      <c r="E233" s="522"/>
      <c r="F233" s="751"/>
      <c r="G233" s="315">
        <f t="shared" si="4"/>
        <v>5</v>
      </c>
      <c r="H233" s="279"/>
      <c r="I233" s="279">
        <v>5</v>
      </c>
      <c r="J233" s="279"/>
      <c r="K233" s="434"/>
    </row>
    <row r="234" spans="1:11" ht="15.75" x14ac:dyDescent="0.25">
      <c r="A234" s="719"/>
      <c r="B234" s="722"/>
      <c r="C234" s="522"/>
      <c r="D234" s="324">
        <v>2021</v>
      </c>
      <c r="E234" s="522"/>
      <c r="F234" s="751"/>
      <c r="G234" s="315">
        <f t="shared" si="4"/>
        <v>5</v>
      </c>
      <c r="H234" s="279"/>
      <c r="I234" s="279">
        <v>5</v>
      </c>
      <c r="J234" s="279"/>
      <c r="K234" s="434"/>
    </row>
    <row r="235" spans="1:11" ht="15.75" x14ac:dyDescent="0.25">
      <c r="A235" s="719"/>
      <c r="B235" s="722"/>
      <c r="C235" s="679"/>
      <c r="D235" s="324">
        <v>2022</v>
      </c>
      <c r="E235" s="679"/>
      <c r="F235" s="751"/>
      <c r="G235" s="315">
        <f t="shared" si="4"/>
        <v>5</v>
      </c>
      <c r="H235" s="279"/>
      <c r="I235" s="279">
        <v>5</v>
      </c>
      <c r="J235" s="279"/>
      <c r="K235" s="434"/>
    </row>
    <row r="236" spans="1:11" ht="135" customHeight="1" x14ac:dyDescent="0.25">
      <c r="A236" s="719"/>
      <c r="B236" s="722"/>
      <c r="C236" s="267" t="s">
        <v>451</v>
      </c>
      <c r="D236" s="325"/>
      <c r="E236" s="260"/>
      <c r="F236" s="307"/>
      <c r="G236" s="315">
        <f t="shared" si="4"/>
        <v>0</v>
      </c>
      <c r="H236" s="279"/>
      <c r="I236" s="279"/>
      <c r="J236" s="279"/>
      <c r="K236" s="434"/>
    </row>
    <row r="237" spans="1:11" ht="31.5" x14ac:dyDescent="0.25">
      <c r="A237" s="719"/>
      <c r="B237" s="722"/>
      <c r="C237" s="264" t="s">
        <v>452</v>
      </c>
      <c r="D237" s="324">
        <v>2018</v>
      </c>
      <c r="E237" s="335" t="s">
        <v>75</v>
      </c>
      <c r="F237" s="751" t="s">
        <v>604</v>
      </c>
      <c r="G237" s="315">
        <f t="shared" si="4"/>
        <v>50</v>
      </c>
      <c r="H237" s="279"/>
      <c r="I237" s="279">
        <v>50</v>
      </c>
      <c r="J237" s="279"/>
      <c r="K237" s="434"/>
    </row>
    <row r="238" spans="1:11" ht="31.5" x14ac:dyDescent="0.25">
      <c r="A238" s="719"/>
      <c r="B238" s="722"/>
      <c r="C238" s="264" t="s">
        <v>453</v>
      </c>
      <c r="D238" s="324">
        <v>2019</v>
      </c>
      <c r="E238" s="335"/>
      <c r="F238" s="751"/>
      <c r="G238" s="315">
        <f t="shared" si="4"/>
        <v>50</v>
      </c>
      <c r="H238" s="279"/>
      <c r="I238" s="279">
        <v>50</v>
      </c>
      <c r="J238" s="279"/>
      <c r="K238" s="434"/>
    </row>
    <row r="239" spans="1:11" ht="31.5" x14ac:dyDescent="0.25">
      <c r="A239" s="719"/>
      <c r="B239" s="722"/>
      <c r="C239" s="264" t="s">
        <v>454</v>
      </c>
      <c r="D239" s="324">
        <v>2020</v>
      </c>
      <c r="E239" s="335"/>
      <c r="F239" s="751"/>
      <c r="G239" s="315">
        <f t="shared" si="4"/>
        <v>50</v>
      </c>
      <c r="H239" s="279"/>
      <c r="I239" s="279">
        <v>50</v>
      </c>
      <c r="J239" s="279"/>
      <c r="K239" s="434"/>
    </row>
    <row r="240" spans="1:11" ht="31.5" x14ac:dyDescent="0.25">
      <c r="A240" s="719"/>
      <c r="B240" s="722"/>
      <c r="C240" s="264" t="s">
        <v>455</v>
      </c>
      <c r="D240" s="324">
        <v>2021</v>
      </c>
      <c r="E240" s="335"/>
      <c r="F240" s="751"/>
      <c r="G240" s="315">
        <f t="shared" si="4"/>
        <v>50</v>
      </c>
      <c r="H240" s="279"/>
      <c r="I240" s="279">
        <v>50</v>
      </c>
      <c r="J240" s="279"/>
      <c r="K240" s="434"/>
    </row>
    <row r="241" spans="1:11" ht="31.5" x14ac:dyDescent="0.25">
      <c r="A241" s="719"/>
      <c r="B241" s="722"/>
      <c r="C241" s="264" t="s">
        <v>456</v>
      </c>
      <c r="D241" s="324">
        <v>2022</v>
      </c>
      <c r="E241" s="335"/>
      <c r="F241" s="751"/>
      <c r="G241" s="315">
        <f t="shared" si="4"/>
        <v>50</v>
      </c>
      <c r="H241" s="279"/>
      <c r="I241" s="279">
        <v>50</v>
      </c>
      <c r="J241" s="279"/>
      <c r="K241" s="435"/>
    </row>
    <row r="242" spans="1:11" ht="204.75" x14ac:dyDescent="0.25">
      <c r="A242" s="719"/>
      <c r="B242" s="722"/>
      <c r="C242" s="264" t="s">
        <v>459</v>
      </c>
      <c r="D242" s="324"/>
      <c r="E242" s="257" t="s">
        <v>68</v>
      </c>
      <c r="F242" s="751" t="s">
        <v>604</v>
      </c>
      <c r="G242" s="315">
        <f t="shared" si="4"/>
        <v>0</v>
      </c>
      <c r="H242" s="279"/>
      <c r="I242" s="279"/>
      <c r="J242" s="279"/>
      <c r="K242" s="433" t="s">
        <v>468</v>
      </c>
    </row>
    <row r="243" spans="1:11" ht="94.5" x14ac:dyDescent="0.25">
      <c r="A243" s="719"/>
      <c r="B243" s="722"/>
      <c r="C243" s="264" t="s">
        <v>460</v>
      </c>
      <c r="D243" s="286">
        <v>2018</v>
      </c>
      <c r="E243" s="257"/>
      <c r="F243" s="751"/>
      <c r="G243" s="315">
        <f t="shared" si="4"/>
        <v>5</v>
      </c>
      <c r="H243" s="279"/>
      <c r="I243" s="279">
        <v>5</v>
      </c>
      <c r="J243" s="279"/>
      <c r="K243" s="434"/>
    </row>
    <row r="244" spans="1:11" ht="94.5" x14ac:dyDescent="0.25">
      <c r="A244" s="719"/>
      <c r="B244" s="722"/>
      <c r="C244" s="264" t="s">
        <v>461</v>
      </c>
      <c r="D244" s="286">
        <v>2019</v>
      </c>
      <c r="E244" s="292"/>
      <c r="F244" s="751"/>
      <c r="G244" s="315">
        <f t="shared" si="4"/>
        <v>5</v>
      </c>
      <c r="H244" s="279"/>
      <c r="I244" s="279">
        <v>5</v>
      </c>
      <c r="J244" s="279"/>
      <c r="K244" s="434"/>
    </row>
    <row r="245" spans="1:11" ht="78.75" x14ac:dyDescent="0.25">
      <c r="A245" s="719"/>
      <c r="B245" s="722"/>
      <c r="C245" s="264" t="s">
        <v>462</v>
      </c>
      <c r="D245" s="286">
        <v>2020</v>
      </c>
      <c r="E245" s="292"/>
      <c r="F245" s="751"/>
      <c r="G245" s="315">
        <f t="shared" si="4"/>
        <v>5</v>
      </c>
      <c r="H245" s="279"/>
      <c r="I245" s="279">
        <v>5</v>
      </c>
      <c r="J245" s="279"/>
      <c r="K245" s="434"/>
    </row>
    <row r="246" spans="1:11" ht="78.75" x14ac:dyDescent="0.25">
      <c r="A246" s="719"/>
      <c r="B246" s="722"/>
      <c r="C246" s="264" t="s">
        <v>463</v>
      </c>
      <c r="D246" s="286">
        <v>2021</v>
      </c>
      <c r="E246" s="292"/>
      <c r="F246" s="751"/>
      <c r="G246" s="315">
        <f t="shared" si="4"/>
        <v>5</v>
      </c>
      <c r="H246" s="279"/>
      <c r="I246" s="279">
        <v>5</v>
      </c>
      <c r="J246" s="279"/>
      <c r="K246" s="434"/>
    </row>
    <row r="247" spans="1:11" ht="47.25" x14ac:dyDescent="0.25">
      <c r="A247" s="719"/>
      <c r="B247" s="722"/>
      <c r="C247" s="264" t="s">
        <v>464</v>
      </c>
      <c r="D247" s="286">
        <v>2022</v>
      </c>
      <c r="E247" s="292"/>
      <c r="F247" s="751" t="s">
        <v>604</v>
      </c>
      <c r="G247" s="315">
        <f t="shared" si="4"/>
        <v>5</v>
      </c>
      <c r="H247" s="279"/>
      <c r="I247" s="279">
        <v>5</v>
      </c>
      <c r="J247" s="279"/>
      <c r="K247" s="434"/>
    </row>
    <row r="248" spans="1:11" ht="126" x14ac:dyDescent="0.25">
      <c r="A248" s="719"/>
      <c r="B248" s="722"/>
      <c r="C248" s="264" t="s">
        <v>465</v>
      </c>
      <c r="D248" s="326"/>
      <c r="E248" s="512" t="s">
        <v>68</v>
      </c>
      <c r="F248" s="751"/>
      <c r="G248" s="315">
        <f t="shared" si="4"/>
        <v>0</v>
      </c>
      <c r="H248" s="279"/>
      <c r="I248" s="279"/>
      <c r="J248" s="279"/>
      <c r="K248" s="434"/>
    </row>
    <row r="249" spans="1:11" ht="21" customHeight="1" x14ac:dyDescent="0.25">
      <c r="A249" s="719"/>
      <c r="B249" s="722"/>
      <c r="C249" s="512" t="s">
        <v>466</v>
      </c>
      <c r="D249" s="324">
        <v>2018</v>
      </c>
      <c r="E249" s="522"/>
      <c r="F249" s="751"/>
      <c r="G249" s="315">
        <f t="shared" si="4"/>
        <v>4</v>
      </c>
      <c r="H249" s="279"/>
      <c r="I249" s="279">
        <v>4</v>
      </c>
      <c r="J249" s="279"/>
      <c r="K249" s="434"/>
    </row>
    <row r="250" spans="1:11" ht="21" customHeight="1" x14ac:dyDescent="0.25">
      <c r="A250" s="719"/>
      <c r="B250" s="722"/>
      <c r="C250" s="522"/>
      <c r="D250" s="324">
        <v>2019</v>
      </c>
      <c r="E250" s="522"/>
      <c r="F250" s="751"/>
      <c r="G250" s="315">
        <f t="shared" si="4"/>
        <v>4</v>
      </c>
      <c r="H250" s="279"/>
      <c r="I250" s="279">
        <v>4</v>
      </c>
      <c r="J250" s="279"/>
      <c r="K250" s="434"/>
    </row>
    <row r="251" spans="1:11" ht="21" customHeight="1" x14ac:dyDescent="0.25">
      <c r="A251" s="719"/>
      <c r="B251" s="722"/>
      <c r="C251" s="522"/>
      <c r="D251" s="324">
        <v>2020</v>
      </c>
      <c r="E251" s="522"/>
      <c r="F251" s="751"/>
      <c r="G251" s="315">
        <f t="shared" si="4"/>
        <v>4</v>
      </c>
      <c r="H251" s="279"/>
      <c r="I251" s="279">
        <v>4</v>
      </c>
      <c r="J251" s="279"/>
      <c r="K251" s="434"/>
    </row>
    <row r="252" spans="1:11" ht="21" customHeight="1" x14ac:dyDescent="0.25">
      <c r="A252" s="719"/>
      <c r="B252" s="722"/>
      <c r="C252" s="522"/>
      <c r="D252" s="324">
        <v>2021</v>
      </c>
      <c r="E252" s="522"/>
      <c r="F252" s="751"/>
      <c r="G252" s="315">
        <f t="shared" si="4"/>
        <v>4</v>
      </c>
      <c r="H252" s="279"/>
      <c r="I252" s="279">
        <v>4</v>
      </c>
      <c r="J252" s="279"/>
      <c r="K252" s="434"/>
    </row>
    <row r="253" spans="1:11" ht="21" customHeight="1" x14ac:dyDescent="0.25">
      <c r="A253" s="719"/>
      <c r="B253" s="722"/>
      <c r="C253" s="679"/>
      <c r="D253" s="324">
        <v>2022</v>
      </c>
      <c r="E253" s="522"/>
      <c r="F253" s="751"/>
      <c r="G253" s="315">
        <f t="shared" si="4"/>
        <v>4</v>
      </c>
      <c r="H253" s="279"/>
      <c r="I253" s="279">
        <v>4</v>
      </c>
      <c r="J253" s="279"/>
      <c r="K253" s="434"/>
    </row>
    <row r="254" spans="1:11" ht="21" customHeight="1" x14ac:dyDescent="0.25">
      <c r="A254" s="719"/>
      <c r="B254" s="722"/>
      <c r="C254" s="512" t="s">
        <v>467</v>
      </c>
      <c r="D254" s="324">
        <v>2018</v>
      </c>
      <c r="E254" s="522"/>
      <c r="F254" s="751"/>
      <c r="G254" s="315">
        <f t="shared" si="4"/>
        <v>4</v>
      </c>
      <c r="H254" s="279"/>
      <c r="I254" s="279">
        <v>4</v>
      </c>
      <c r="J254" s="279"/>
      <c r="K254" s="434"/>
    </row>
    <row r="255" spans="1:11" ht="21" customHeight="1" x14ac:dyDescent="0.25">
      <c r="A255" s="719"/>
      <c r="B255" s="722"/>
      <c r="C255" s="522"/>
      <c r="D255" s="324">
        <v>2019</v>
      </c>
      <c r="E255" s="522"/>
      <c r="F255" s="751"/>
      <c r="G255" s="315">
        <f t="shared" si="4"/>
        <v>4</v>
      </c>
      <c r="H255" s="279"/>
      <c r="I255" s="279">
        <v>4</v>
      </c>
      <c r="J255" s="279"/>
      <c r="K255" s="434"/>
    </row>
    <row r="256" spans="1:11" ht="21" customHeight="1" x14ac:dyDescent="0.25">
      <c r="A256" s="719"/>
      <c r="B256" s="722"/>
      <c r="C256" s="522"/>
      <c r="D256" s="324">
        <v>2020</v>
      </c>
      <c r="E256" s="522"/>
      <c r="F256" s="751"/>
      <c r="G256" s="315">
        <f t="shared" si="4"/>
        <v>4</v>
      </c>
      <c r="H256" s="279"/>
      <c r="I256" s="279">
        <v>4</v>
      </c>
      <c r="J256" s="279"/>
      <c r="K256" s="434"/>
    </row>
    <row r="257" spans="1:11" ht="21" customHeight="1" x14ac:dyDescent="0.25">
      <c r="A257" s="719"/>
      <c r="B257" s="722"/>
      <c r="C257" s="522"/>
      <c r="D257" s="324">
        <v>2021</v>
      </c>
      <c r="E257" s="522"/>
      <c r="F257" s="751"/>
      <c r="G257" s="315">
        <f t="shared" si="4"/>
        <v>4</v>
      </c>
      <c r="H257" s="279"/>
      <c r="I257" s="279">
        <v>4</v>
      </c>
      <c r="J257" s="279"/>
      <c r="K257" s="434"/>
    </row>
    <row r="258" spans="1:11" ht="21" customHeight="1" x14ac:dyDescent="0.25">
      <c r="A258" s="719"/>
      <c r="B258" s="722"/>
      <c r="C258" s="679"/>
      <c r="D258" s="324">
        <v>2022</v>
      </c>
      <c r="E258" s="679"/>
      <c r="F258" s="751"/>
      <c r="G258" s="315">
        <f t="shared" si="4"/>
        <v>4</v>
      </c>
      <c r="H258" s="279"/>
      <c r="I258" s="279">
        <v>4</v>
      </c>
      <c r="J258" s="279"/>
      <c r="K258" s="435"/>
    </row>
    <row r="259" spans="1:11" ht="173.25" x14ac:dyDescent="0.25">
      <c r="A259" s="719"/>
      <c r="B259" s="722"/>
      <c r="C259" s="264" t="s">
        <v>558</v>
      </c>
      <c r="D259" s="286"/>
      <c r="E259" s="293" t="s">
        <v>68</v>
      </c>
      <c r="F259" s="751"/>
      <c r="G259" s="315">
        <f t="shared" si="4"/>
        <v>0</v>
      </c>
      <c r="H259" s="279"/>
      <c r="I259" s="279"/>
      <c r="J259" s="279"/>
      <c r="K259" s="266" t="s">
        <v>596</v>
      </c>
    </row>
    <row r="260" spans="1:11" ht="94.5" x14ac:dyDescent="0.25">
      <c r="A260" s="719"/>
      <c r="B260" s="722"/>
      <c r="C260" s="264" t="s">
        <v>536</v>
      </c>
      <c r="D260" s="286"/>
      <c r="E260" s="346" t="s">
        <v>68</v>
      </c>
      <c r="F260" s="751" t="s">
        <v>604</v>
      </c>
      <c r="G260" s="315">
        <f t="shared" si="4"/>
        <v>0</v>
      </c>
      <c r="H260" s="279"/>
      <c r="I260" s="279"/>
      <c r="J260" s="279"/>
      <c r="K260" s="343" t="s">
        <v>542</v>
      </c>
    </row>
    <row r="261" spans="1:11" ht="47.25" x14ac:dyDescent="0.25">
      <c r="A261" s="719"/>
      <c r="B261" s="722"/>
      <c r="C261" s="264" t="s">
        <v>537</v>
      </c>
      <c r="D261" s="286">
        <v>2018</v>
      </c>
      <c r="E261" s="426"/>
      <c r="F261" s="751"/>
      <c r="G261" s="315">
        <f t="shared" si="4"/>
        <v>100</v>
      </c>
      <c r="H261" s="279"/>
      <c r="I261" s="279">
        <v>100</v>
      </c>
      <c r="J261" s="279"/>
      <c r="K261" s="343"/>
    </row>
    <row r="262" spans="1:11" ht="47.25" x14ac:dyDescent="0.25">
      <c r="A262" s="719"/>
      <c r="B262" s="722"/>
      <c r="C262" s="264" t="s">
        <v>538</v>
      </c>
      <c r="D262" s="286">
        <v>2020</v>
      </c>
      <c r="E262" s="426"/>
      <c r="F262" s="751"/>
      <c r="G262" s="315">
        <f t="shared" ref="G262:G325" si="5">H262+I262+J262</f>
        <v>200</v>
      </c>
      <c r="H262" s="279"/>
      <c r="I262" s="279">
        <v>200</v>
      </c>
      <c r="J262" s="279"/>
      <c r="K262" s="343"/>
    </row>
    <row r="263" spans="1:11" ht="47.25" x14ac:dyDescent="0.25">
      <c r="A263" s="719"/>
      <c r="B263" s="722"/>
      <c r="C263" s="264" t="s">
        <v>539</v>
      </c>
      <c r="D263" s="286">
        <v>2022</v>
      </c>
      <c r="E263" s="426"/>
      <c r="F263" s="751"/>
      <c r="G263" s="315">
        <f t="shared" si="5"/>
        <v>150</v>
      </c>
      <c r="H263" s="279"/>
      <c r="I263" s="279">
        <v>150</v>
      </c>
      <c r="J263" s="279"/>
      <c r="K263" s="343"/>
    </row>
    <row r="264" spans="1:11" ht="15.75" x14ac:dyDescent="0.25">
      <c r="A264" s="719"/>
      <c r="B264" s="722"/>
      <c r="C264" s="756" t="s">
        <v>621</v>
      </c>
      <c r="D264" s="324">
        <v>2018</v>
      </c>
      <c r="E264" s="426"/>
      <c r="F264" s="751"/>
      <c r="G264" s="315">
        <f t="shared" si="5"/>
        <v>50</v>
      </c>
      <c r="H264" s="279"/>
      <c r="I264" s="279">
        <v>50</v>
      </c>
      <c r="J264" s="279"/>
      <c r="K264" s="343"/>
    </row>
    <row r="265" spans="1:11" ht="15.75" x14ac:dyDescent="0.25">
      <c r="A265" s="719"/>
      <c r="B265" s="722"/>
      <c r="C265" s="757"/>
      <c r="D265" s="324">
        <v>2019</v>
      </c>
      <c r="E265" s="426"/>
      <c r="F265" s="751"/>
      <c r="G265" s="315">
        <f t="shared" si="5"/>
        <v>50</v>
      </c>
      <c r="H265" s="279"/>
      <c r="I265" s="279">
        <v>50</v>
      </c>
      <c r="J265" s="279"/>
      <c r="K265" s="343"/>
    </row>
    <row r="266" spans="1:11" ht="15.75" x14ac:dyDescent="0.25">
      <c r="A266" s="719"/>
      <c r="B266" s="722"/>
      <c r="C266" s="757"/>
      <c r="D266" s="324">
        <v>2020</v>
      </c>
      <c r="E266" s="426"/>
      <c r="F266" s="751"/>
      <c r="G266" s="315">
        <f t="shared" si="5"/>
        <v>50</v>
      </c>
      <c r="H266" s="279"/>
      <c r="I266" s="279">
        <v>50</v>
      </c>
      <c r="J266" s="279"/>
      <c r="K266" s="343"/>
    </row>
    <row r="267" spans="1:11" ht="15.75" x14ac:dyDescent="0.25">
      <c r="A267" s="719"/>
      <c r="B267" s="722"/>
      <c r="C267" s="757"/>
      <c r="D267" s="324">
        <v>2021</v>
      </c>
      <c r="E267" s="426"/>
      <c r="F267" s="751"/>
      <c r="G267" s="315">
        <f t="shared" si="5"/>
        <v>50</v>
      </c>
      <c r="H267" s="279"/>
      <c r="I267" s="279">
        <v>50</v>
      </c>
      <c r="J267" s="279"/>
      <c r="K267" s="343"/>
    </row>
    <row r="268" spans="1:11" ht="15.75" x14ac:dyDescent="0.25">
      <c r="A268" s="719"/>
      <c r="B268" s="722"/>
      <c r="C268" s="758"/>
      <c r="D268" s="324">
        <v>2022</v>
      </c>
      <c r="E268" s="426"/>
      <c r="F268" s="751"/>
      <c r="G268" s="315">
        <f t="shared" si="5"/>
        <v>50</v>
      </c>
      <c r="H268" s="279"/>
      <c r="I268" s="279">
        <v>50</v>
      </c>
      <c r="J268" s="279"/>
      <c r="K268" s="343"/>
    </row>
    <row r="269" spans="1:11" ht="15.75" x14ac:dyDescent="0.25">
      <c r="A269" s="719"/>
      <c r="B269" s="722"/>
      <c r="C269" s="512" t="s">
        <v>620</v>
      </c>
      <c r="D269" s="324">
        <v>2018</v>
      </c>
      <c r="E269" s="426"/>
      <c r="F269" s="751"/>
      <c r="G269" s="315">
        <f t="shared" si="5"/>
        <v>50</v>
      </c>
      <c r="H269" s="279"/>
      <c r="I269" s="279">
        <v>50</v>
      </c>
      <c r="J269" s="279"/>
      <c r="K269" s="343"/>
    </row>
    <row r="270" spans="1:11" ht="15.75" x14ac:dyDescent="0.25">
      <c r="A270" s="719"/>
      <c r="B270" s="722"/>
      <c r="C270" s="522"/>
      <c r="D270" s="324">
        <v>2019</v>
      </c>
      <c r="E270" s="426"/>
      <c r="F270" s="751"/>
      <c r="G270" s="315">
        <f t="shared" si="5"/>
        <v>50</v>
      </c>
      <c r="H270" s="279"/>
      <c r="I270" s="279">
        <v>50</v>
      </c>
      <c r="J270" s="279"/>
      <c r="K270" s="343"/>
    </row>
    <row r="271" spans="1:11" ht="15.75" x14ac:dyDescent="0.25">
      <c r="A271" s="719"/>
      <c r="B271" s="722"/>
      <c r="C271" s="522"/>
      <c r="D271" s="324">
        <v>2020</v>
      </c>
      <c r="E271" s="426"/>
      <c r="F271" s="751"/>
      <c r="G271" s="315">
        <f t="shared" si="5"/>
        <v>50</v>
      </c>
      <c r="H271" s="279"/>
      <c r="I271" s="279">
        <v>50</v>
      </c>
      <c r="J271" s="279"/>
      <c r="K271" s="343"/>
    </row>
    <row r="272" spans="1:11" ht="15.75" x14ac:dyDescent="0.25">
      <c r="A272" s="719"/>
      <c r="B272" s="722"/>
      <c r="C272" s="522"/>
      <c r="D272" s="324">
        <v>2021</v>
      </c>
      <c r="E272" s="426"/>
      <c r="F272" s="751"/>
      <c r="G272" s="315">
        <f t="shared" si="5"/>
        <v>50</v>
      </c>
      <c r="H272" s="279"/>
      <c r="I272" s="279">
        <v>50</v>
      </c>
      <c r="J272" s="279"/>
      <c r="K272" s="343"/>
    </row>
    <row r="273" spans="1:11" ht="15.75" x14ac:dyDescent="0.25">
      <c r="A273" s="720"/>
      <c r="B273" s="723"/>
      <c r="C273" s="679"/>
      <c r="D273" s="324">
        <v>2022</v>
      </c>
      <c r="E273" s="347"/>
      <c r="F273" s="751"/>
      <c r="G273" s="315">
        <f t="shared" si="5"/>
        <v>50</v>
      </c>
      <c r="H273" s="279"/>
      <c r="I273" s="279">
        <v>50</v>
      </c>
      <c r="J273" s="279"/>
      <c r="K273" s="343"/>
    </row>
    <row r="274" spans="1:11" x14ac:dyDescent="0.25">
      <c r="A274" s="699" t="s">
        <v>36</v>
      </c>
      <c r="B274" s="699"/>
      <c r="C274" s="699"/>
      <c r="D274" s="699"/>
      <c r="E274" s="289"/>
      <c r="F274" s="302"/>
      <c r="G274" s="317">
        <f t="shared" si="5"/>
        <v>3270</v>
      </c>
      <c r="H274" s="289">
        <f>SUM(H160:H273)</f>
        <v>0</v>
      </c>
      <c r="I274" s="289">
        <f t="shared" ref="I274:J274" si="6">SUM(I160:I273)</f>
        <v>3270</v>
      </c>
      <c r="J274" s="289">
        <f t="shared" si="6"/>
        <v>0</v>
      </c>
      <c r="K274" s="289"/>
    </row>
    <row r="275" spans="1:11" s="295" customFormat="1" ht="86.25" customHeight="1" x14ac:dyDescent="0.25">
      <c r="A275" s="294"/>
      <c r="B275" s="753" t="s">
        <v>619</v>
      </c>
      <c r="C275" s="512" t="s">
        <v>506</v>
      </c>
      <c r="D275" s="324">
        <v>2018</v>
      </c>
      <c r="E275" s="346" t="s">
        <v>507</v>
      </c>
      <c r="F275" s="738" t="s">
        <v>604</v>
      </c>
      <c r="G275" s="315">
        <f t="shared" si="5"/>
        <v>70</v>
      </c>
      <c r="H275" s="291"/>
      <c r="I275" s="291">
        <v>70</v>
      </c>
      <c r="J275" s="291"/>
      <c r="K275" s="335" t="s">
        <v>508</v>
      </c>
    </row>
    <row r="276" spans="1:11" s="295" customFormat="1" x14ac:dyDescent="0.25">
      <c r="A276" s="294"/>
      <c r="B276" s="754"/>
      <c r="C276" s="522"/>
      <c r="D276" s="324">
        <v>2019</v>
      </c>
      <c r="E276" s="426"/>
      <c r="F276" s="739"/>
      <c r="G276" s="315">
        <f t="shared" si="5"/>
        <v>70</v>
      </c>
      <c r="H276" s="291"/>
      <c r="I276" s="291">
        <v>70</v>
      </c>
      <c r="J276" s="291"/>
      <c r="K276" s="335"/>
    </row>
    <row r="277" spans="1:11" s="295" customFormat="1" x14ac:dyDescent="0.25">
      <c r="A277" s="294"/>
      <c r="B277" s="754"/>
      <c r="C277" s="522"/>
      <c r="D277" s="324">
        <v>2020</v>
      </c>
      <c r="E277" s="426"/>
      <c r="F277" s="739"/>
      <c r="G277" s="315">
        <f t="shared" si="5"/>
        <v>70</v>
      </c>
      <c r="H277" s="291"/>
      <c r="I277" s="291">
        <v>70</v>
      </c>
      <c r="J277" s="291"/>
      <c r="K277" s="335"/>
    </row>
    <row r="278" spans="1:11" s="295" customFormat="1" x14ac:dyDescent="0.25">
      <c r="A278" s="294"/>
      <c r="B278" s="754"/>
      <c r="C278" s="522"/>
      <c r="D278" s="324">
        <v>2021</v>
      </c>
      <c r="E278" s="426"/>
      <c r="F278" s="739"/>
      <c r="G278" s="315">
        <f t="shared" si="5"/>
        <v>70</v>
      </c>
      <c r="H278" s="291"/>
      <c r="I278" s="291">
        <v>70</v>
      </c>
      <c r="J278" s="291"/>
      <c r="K278" s="335"/>
    </row>
    <row r="279" spans="1:11" ht="15.75" x14ac:dyDescent="0.25">
      <c r="B279" s="754"/>
      <c r="C279" s="679"/>
      <c r="D279" s="324">
        <v>2022</v>
      </c>
      <c r="E279" s="347"/>
      <c r="F279" s="740"/>
      <c r="G279" s="315">
        <f t="shared" si="5"/>
        <v>70</v>
      </c>
      <c r="H279" s="279"/>
      <c r="I279" s="291">
        <v>70</v>
      </c>
      <c r="J279" s="279"/>
      <c r="K279" s="335"/>
    </row>
    <row r="280" spans="1:11" ht="15.75" x14ac:dyDescent="0.25">
      <c r="A280" s="719"/>
      <c r="B280" s="754"/>
      <c r="C280" s="512" t="s">
        <v>509</v>
      </c>
      <c r="D280" s="324">
        <v>2018</v>
      </c>
      <c r="E280" s="346" t="s">
        <v>510</v>
      </c>
      <c r="F280" s="738" t="s">
        <v>604</v>
      </c>
      <c r="G280" s="315">
        <f t="shared" si="5"/>
        <v>50</v>
      </c>
      <c r="H280" s="279"/>
      <c r="I280" s="279">
        <v>50</v>
      </c>
      <c r="J280" s="279"/>
      <c r="K280" s="752" t="s">
        <v>511</v>
      </c>
    </row>
    <row r="281" spans="1:11" ht="15.75" x14ac:dyDescent="0.25">
      <c r="A281" s="719"/>
      <c r="B281" s="754"/>
      <c r="C281" s="522"/>
      <c r="D281" s="324">
        <v>2019</v>
      </c>
      <c r="E281" s="426"/>
      <c r="F281" s="739"/>
      <c r="G281" s="315">
        <f t="shared" si="5"/>
        <v>50</v>
      </c>
      <c r="H281" s="279"/>
      <c r="I281" s="279">
        <v>50</v>
      </c>
      <c r="J281" s="279"/>
      <c r="K281" s="752"/>
    </row>
    <row r="282" spans="1:11" ht="15.75" x14ac:dyDescent="0.25">
      <c r="A282" s="719"/>
      <c r="B282" s="754"/>
      <c r="C282" s="522"/>
      <c r="D282" s="324">
        <v>2020</v>
      </c>
      <c r="E282" s="426"/>
      <c r="F282" s="739"/>
      <c r="G282" s="315">
        <f t="shared" si="5"/>
        <v>50</v>
      </c>
      <c r="H282" s="279"/>
      <c r="I282" s="279">
        <v>50</v>
      </c>
      <c r="J282" s="279"/>
      <c r="K282" s="752"/>
    </row>
    <row r="283" spans="1:11" ht="15.75" x14ac:dyDescent="0.25">
      <c r="A283" s="719"/>
      <c r="B283" s="754"/>
      <c r="C283" s="522"/>
      <c r="D283" s="324">
        <v>2021</v>
      </c>
      <c r="E283" s="426"/>
      <c r="F283" s="739"/>
      <c r="G283" s="315">
        <f t="shared" si="5"/>
        <v>50</v>
      </c>
      <c r="H283" s="279"/>
      <c r="I283" s="279">
        <v>50</v>
      </c>
      <c r="J283" s="279"/>
      <c r="K283" s="752"/>
    </row>
    <row r="284" spans="1:11" ht="78.75" customHeight="1" x14ac:dyDescent="0.25">
      <c r="A284" s="719"/>
      <c r="B284" s="754"/>
      <c r="C284" s="679"/>
      <c r="D284" s="324">
        <v>2022</v>
      </c>
      <c r="E284" s="347"/>
      <c r="F284" s="740"/>
      <c r="G284" s="315">
        <f t="shared" si="5"/>
        <v>50</v>
      </c>
      <c r="H284" s="279"/>
      <c r="I284" s="279">
        <v>50</v>
      </c>
      <c r="J284" s="279"/>
      <c r="K284" s="752"/>
    </row>
    <row r="285" spans="1:11" ht="30" customHeight="1" x14ac:dyDescent="0.25">
      <c r="A285" s="719"/>
      <c r="B285" s="754"/>
      <c r="C285" s="512" t="s">
        <v>512</v>
      </c>
      <c r="D285" s="324">
        <v>2018</v>
      </c>
      <c r="E285" s="346" t="s">
        <v>507</v>
      </c>
      <c r="F285" s="738" t="s">
        <v>604</v>
      </c>
      <c r="G285" s="315">
        <f t="shared" si="5"/>
        <v>50</v>
      </c>
      <c r="H285" s="279"/>
      <c r="I285" s="279">
        <v>50</v>
      </c>
      <c r="J285" s="279"/>
      <c r="K285" s="752" t="s">
        <v>513</v>
      </c>
    </row>
    <row r="286" spans="1:11" ht="30" customHeight="1" x14ac:dyDescent="0.25">
      <c r="A286" s="719"/>
      <c r="B286" s="754"/>
      <c r="C286" s="522"/>
      <c r="D286" s="324">
        <v>2019</v>
      </c>
      <c r="E286" s="426"/>
      <c r="F286" s="739"/>
      <c r="G286" s="315">
        <f t="shared" si="5"/>
        <v>50</v>
      </c>
      <c r="H286" s="279"/>
      <c r="I286" s="279">
        <v>50</v>
      </c>
      <c r="J286" s="279"/>
      <c r="K286" s="752"/>
    </row>
    <row r="287" spans="1:11" ht="30" customHeight="1" x14ac:dyDescent="0.25">
      <c r="A287" s="719"/>
      <c r="B287" s="754"/>
      <c r="C287" s="522"/>
      <c r="D287" s="324">
        <v>2020</v>
      </c>
      <c r="E287" s="426"/>
      <c r="F287" s="739"/>
      <c r="G287" s="315">
        <f t="shared" si="5"/>
        <v>50</v>
      </c>
      <c r="H287" s="279"/>
      <c r="I287" s="279">
        <v>50</v>
      </c>
      <c r="J287" s="279"/>
      <c r="K287" s="752"/>
    </row>
    <row r="288" spans="1:11" ht="30" customHeight="1" x14ac:dyDescent="0.25">
      <c r="A288" s="719"/>
      <c r="B288" s="754"/>
      <c r="C288" s="522"/>
      <c r="D288" s="324">
        <v>2021</v>
      </c>
      <c r="E288" s="426"/>
      <c r="F288" s="739"/>
      <c r="G288" s="315">
        <f t="shared" si="5"/>
        <v>50</v>
      </c>
      <c r="H288" s="279"/>
      <c r="I288" s="279">
        <v>50</v>
      </c>
      <c r="J288" s="279"/>
      <c r="K288" s="752"/>
    </row>
    <row r="289" spans="1:11" ht="30" customHeight="1" x14ac:dyDescent="0.25">
      <c r="A289" s="720"/>
      <c r="B289" s="754"/>
      <c r="C289" s="522"/>
      <c r="D289" s="324">
        <v>2022</v>
      </c>
      <c r="E289" s="426"/>
      <c r="F289" s="740"/>
      <c r="G289" s="315">
        <f t="shared" si="5"/>
        <v>50</v>
      </c>
      <c r="H289" s="279"/>
      <c r="I289" s="279">
        <v>50</v>
      </c>
      <c r="J289" s="279"/>
      <c r="K289" s="752"/>
    </row>
    <row r="290" spans="1:11" x14ac:dyDescent="0.25">
      <c r="A290" s="699" t="s">
        <v>36</v>
      </c>
      <c r="B290" s="699"/>
      <c r="C290" s="699"/>
      <c r="D290" s="699"/>
      <c r="E290" s="289"/>
      <c r="F290" s="302"/>
      <c r="G290" s="317">
        <f t="shared" si="5"/>
        <v>850</v>
      </c>
      <c r="H290" s="289">
        <f>SUM(H275:H289)</f>
        <v>0</v>
      </c>
      <c r="I290" s="289">
        <f t="shared" ref="I290:J290" si="7">SUM(I275:I289)</f>
        <v>850</v>
      </c>
      <c r="J290" s="289">
        <f t="shared" si="7"/>
        <v>0</v>
      </c>
      <c r="K290" s="289"/>
    </row>
    <row r="291" spans="1:11" s="295" customFormat="1" ht="27.75" customHeight="1" x14ac:dyDescent="0.25">
      <c r="A291" s="724"/>
      <c r="B291" s="721" t="s">
        <v>622</v>
      </c>
      <c r="C291" s="512" t="s">
        <v>65</v>
      </c>
      <c r="D291" s="324">
        <v>2018</v>
      </c>
      <c r="E291" s="346" t="s">
        <v>61</v>
      </c>
      <c r="F291" s="738" t="s">
        <v>604</v>
      </c>
      <c r="G291" s="315">
        <f t="shared" si="5"/>
        <v>15</v>
      </c>
      <c r="H291" s="291"/>
      <c r="I291" s="291">
        <v>15</v>
      </c>
      <c r="J291" s="291"/>
      <c r="K291" s="512" t="s">
        <v>391</v>
      </c>
    </row>
    <row r="292" spans="1:11" s="295" customFormat="1" ht="27.75" customHeight="1" x14ac:dyDescent="0.25">
      <c r="A292" s="725"/>
      <c r="B292" s="722"/>
      <c r="C292" s="522"/>
      <c r="D292" s="324">
        <v>2019</v>
      </c>
      <c r="E292" s="426"/>
      <c r="F292" s="739"/>
      <c r="G292" s="315">
        <f t="shared" si="5"/>
        <v>15</v>
      </c>
      <c r="H292" s="291"/>
      <c r="I292" s="291">
        <v>15</v>
      </c>
      <c r="J292" s="291"/>
      <c r="K292" s="522"/>
    </row>
    <row r="293" spans="1:11" s="295" customFormat="1" ht="27.75" customHeight="1" x14ac:dyDescent="0.25">
      <c r="A293" s="725"/>
      <c r="B293" s="722"/>
      <c r="C293" s="522"/>
      <c r="D293" s="324">
        <v>2020</v>
      </c>
      <c r="E293" s="426"/>
      <c r="F293" s="739"/>
      <c r="G293" s="315">
        <f t="shared" si="5"/>
        <v>15</v>
      </c>
      <c r="H293" s="291"/>
      <c r="I293" s="291">
        <v>15</v>
      </c>
      <c r="J293" s="291"/>
      <c r="K293" s="522"/>
    </row>
    <row r="294" spans="1:11" s="295" customFormat="1" ht="27.75" customHeight="1" x14ac:dyDescent="0.25">
      <c r="A294" s="725"/>
      <c r="B294" s="722"/>
      <c r="C294" s="522"/>
      <c r="D294" s="324">
        <v>2021</v>
      </c>
      <c r="E294" s="426"/>
      <c r="F294" s="739"/>
      <c r="G294" s="315">
        <f t="shared" si="5"/>
        <v>15</v>
      </c>
      <c r="H294" s="291"/>
      <c r="I294" s="291">
        <v>15</v>
      </c>
      <c r="J294" s="291"/>
      <c r="K294" s="522"/>
    </row>
    <row r="295" spans="1:11" ht="27.75" customHeight="1" x14ac:dyDescent="0.25">
      <c r="A295" s="725"/>
      <c r="B295" s="722"/>
      <c r="C295" s="679"/>
      <c r="D295" s="324">
        <v>2022</v>
      </c>
      <c r="E295" s="347"/>
      <c r="F295" s="740"/>
      <c r="G295" s="315">
        <f t="shared" si="5"/>
        <v>15</v>
      </c>
      <c r="H295" s="279"/>
      <c r="I295" s="291">
        <v>15</v>
      </c>
      <c r="J295" s="279"/>
      <c r="K295" s="679"/>
    </row>
    <row r="296" spans="1:11" ht="130.5" customHeight="1" x14ac:dyDescent="0.25">
      <c r="A296" s="719"/>
      <c r="B296" s="722"/>
      <c r="C296" s="512" t="s">
        <v>66</v>
      </c>
      <c r="D296" s="324">
        <v>2018</v>
      </c>
      <c r="E296" s="346" t="s">
        <v>61</v>
      </c>
      <c r="F296" s="738" t="s">
        <v>604</v>
      </c>
      <c r="G296" s="315">
        <f t="shared" si="5"/>
        <v>1200</v>
      </c>
      <c r="H296" s="279"/>
      <c r="I296" s="291">
        <v>1200</v>
      </c>
      <c r="J296" s="279"/>
      <c r="K296" s="512" t="s">
        <v>393</v>
      </c>
    </row>
    <row r="297" spans="1:11" ht="130.5" customHeight="1" x14ac:dyDescent="0.25">
      <c r="A297" s="719"/>
      <c r="B297" s="722"/>
      <c r="C297" s="522"/>
      <c r="D297" s="324">
        <v>2019</v>
      </c>
      <c r="E297" s="426"/>
      <c r="F297" s="739"/>
      <c r="G297" s="315">
        <f t="shared" si="5"/>
        <v>300</v>
      </c>
      <c r="H297" s="279"/>
      <c r="I297" s="291">
        <v>300</v>
      </c>
      <c r="J297" s="279"/>
      <c r="K297" s="679"/>
    </row>
    <row r="298" spans="1:11" ht="78.75" x14ac:dyDescent="0.25">
      <c r="A298" s="111"/>
      <c r="B298" s="722"/>
      <c r="C298" s="264" t="s">
        <v>394</v>
      </c>
      <c r="D298" s="286">
        <v>2022</v>
      </c>
      <c r="E298" s="257" t="s">
        <v>61</v>
      </c>
      <c r="F298" s="301" t="s">
        <v>604</v>
      </c>
      <c r="G298" s="315">
        <f t="shared" si="5"/>
        <v>200</v>
      </c>
      <c r="H298" s="279"/>
      <c r="I298" s="279">
        <v>200</v>
      </c>
      <c r="J298" s="279"/>
      <c r="K298" s="261" t="s">
        <v>395</v>
      </c>
    </row>
    <row r="299" spans="1:11" ht="78.75" x14ac:dyDescent="0.25">
      <c r="A299" s="111"/>
      <c r="B299" s="722"/>
      <c r="C299" s="264" t="s">
        <v>396</v>
      </c>
      <c r="D299" s="326"/>
      <c r="E299" s="268"/>
      <c r="F299" s="301"/>
      <c r="G299" s="315">
        <f t="shared" si="5"/>
        <v>0</v>
      </c>
      <c r="H299" s="279"/>
      <c r="I299" s="279"/>
      <c r="J299" s="279"/>
      <c r="K299" s="343" t="s">
        <v>393</v>
      </c>
    </row>
    <row r="300" spans="1:11" ht="24.75" customHeight="1" x14ac:dyDescent="0.25">
      <c r="A300" s="111"/>
      <c r="B300" s="722"/>
      <c r="C300" s="512" t="s">
        <v>575</v>
      </c>
      <c r="D300" s="324">
        <v>2018</v>
      </c>
      <c r="E300" s="335" t="s">
        <v>61</v>
      </c>
      <c r="F300" s="734" t="s">
        <v>604</v>
      </c>
      <c r="G300" s="315">
        <f t="shared" si="5"/>
        <v>200</v>
      </c>
      <c r="H300" s="279"/>
      <c r="I300" s="279">
        <v>200</v>
      </c>
      <c r="J300" s="279"/>
      <c r="K300" s="343"/>
    </row>
    <row r="301" spans="1:11" ht="24.75" customHeight="1" x14ac:dyDescent="0.25">
      <c r="A301" s="111"/>
      <c r="B301" s="722"/>
      <c r="C301" s="522"/>
      <c r="D301" s="324">
        <v>2019</v>
      </c>
      <c r="E301" s="335"/>
      <c r="F301" s="735"/>
      <c r="G301" s="315">
        <f t="shared" si="5"/>
        <v>200</v>
      </c>
      <c r="H301" s="279"/>
      <c r="I301" s="279">
        <v>200</v>
      </c>
      <c r="J301" s="279"/>
      <c r="K301" s="343"/>
    </row>
    <row r="302" spans="1:11" ht="24.75" customHeight="1" x14ac:dyDescent="0.25">
      <c r="A302" s="111"/>
      <c r="B302" s="722"/>
      <c r="C302" s="522"/>
      <c r="D302" s="324">
        <v>2020</v>
      </c>
      <c r="E302" s="335"/>
      <c r="F302" s="735"/>
      <c r="G302" s="315">
        <f t="shared" si="5"/>
        <v>200</v>
      </c>
      <c r="H302" s="279"/>
      <c r="I302" s="279">
        <v>200</v>
      </c>
      <c r="J302" s="279"/>
      <c r="K302" s="343"/>
    </row>
    <row r="303" spans="1:11" ht="24.75" customHeight="1" x14ac:dyDescent="0.25">
      <c r="A303" s="111"/>
      <c r="B303" s="722"/>
      <c r="C303" s="522"/>
      <c r="D303" s="324">
        <v>2021</v>
      </c>
      <c r="E303" s="335"/>
      <c r="F303" s="735"/>
      <c r="G303" s="315">
        <f t="shared" si="5"/>
        <v>200</v>
      </c>
      <c r="H303" s="279"/>
      <c r="I303" s="279">
        <v>200</v>
      </c>
      <c r="J303" s="279"/>
      <c r="K303" s="343"/>
    </row>
    <row r="304" spans="1:11" ht="24.75" customHeight="1" x14ac:dyDescent="0.25">
      <c r="A304" s="111"/>
      <c r="B304" s="722"/>
      <c r="C304" s="679"/>
      <c r="D304" s="324">
        <v>2022</v>
      </c>
      <c r="E304" s="335"/>
      <c r="F304" s="736"/>
      <c r="G304" s="315">
        <f t="shared" si="5"/>
        <v>200</v>
      </c>
      <c r="H304" s="279"/>
      <c r="I304" s="279">
        <v>200</v>
      </c>
      <c r="J304" s="279"/>
      <c r="K304" s="343"/>
    </row>
    <row r="305" spans="1:11" ht="24.75" customHeight="1" x14ac:dyDescent="0.25">
      <c r="A305" s="719"/>
      <c r="B305" s="722"/>
      <c r="C305" s="512" t="s">
        <v>67</v>
      </c>
      <c r="D305" s="324">
        <v>2018</v>
      </c>
      <c r="E305" s="335" t="s">
        <v>61</v>
      </c>
      <c r="F305" s="734" t="s">
        <v>604</v>
      </c>
      <c r="G305" s="315">
        <f t="shared" si="5"/>
        <v>50</v>
      </c>
      <c r="H305" s="279"/>
      <c r="I305" s="279">
        <v>50</v>
      </c>
      <c r="J305" s="279"/>
      <c r="K305" s="343"/>
    </row>
    <row r="306" spans="1:11" ht="24.75" customHeight="1" x14ac:dyDescent="0.25">
      <c r="A306" s="719"/>
      <c r="B306" s="722"/>
      <c r="C306" s="522"/>
      <c r="D306" s="324">
        <v>2019</v>
      </c>
      <c r="E306" s="335"/>
      <c r="F306" s="735"/>
      <c r="G306" s="315">
        <f t="shared" si="5"/>
        <v>50</v>
      </c>
      <c r="H306" s="279"/>
      <c r="I306" s="279">
        <v>50</v>
      </c>
      <c r="J306" s="279"/>
      <c r="K306" s="343"/>
    </row>
    <row r="307" spans="1:11" ht="24.75" customHeight="1" x14ac:dyDescent="0.25">
      <c r="A307" s="719"/>
      <c r="B307" s="722"/>
      <c r="C307" s="522"/>
      <c r="D307" s="324">
        <v>2020</v>
      </c>
      <c r="E307" s="335"/>
      <c r="F307" s="735"/>
      <c r="G307" s="315">
        <f t="shared" si="5"/>
        <v>50</v>
      </c>
      <c r="H307" s="279"/>
      <c r="I307" s="279">
        <v>50</v>
      </c>
      <c r="J307" s="279"/>
      <c r="K307" s="343"/>
    </row>
    <row r="308" spans="1:11" ht="24.75" customHeight="1" x14ac:dyDescent="0.25">
      <c r="A308" s="719"/>
      <c r="B308" s="722"/>
      <c r="C308" s="522"/>
      <c r="D308" s="324">
        <v>2021</v>
      </c>
      <c r="E308" s="335"/>
      <c r="F308" s="735"/>
      <c r="G308" s="315">
        <f t="shared" si="5"/>
        <v>50</v>
      </c>
      <c r="H308" s="279"/>
      <c r="I308" s="279">
        <v>50</v>
      </c>
      <c r="J308" s="279"/>
      <c r="K308" s="343"/>
    </row>
    <row r="309" spans="1:11" ht="19.5" customHeight="1" x14ac:dyDescent="0.25">
      <c r="A309" s="719"/>
      <c r="B309" s="722"/>
      <c r="C309" s="679"/>
      <c r="D309" s="324">
        <v>2022</v>
      </c>
      <c r="E309" s="335"/>
      <c r="F309" s="736"/>
      <c r="G309" s="315">
        <f t="shared" si="5"/>
        <v>50</v>
      </c>
      <c r="H309" s="279"/>
      <c r="I309" s="279">
        <v>50</v>
      </c>
      <c r="J309" s="279"/>
      <c r="K309" s="343"/>
    </row>
    <row r="310" spans="1:11" ht="173.25" x14ac:dyDescent="0.25">
      <c r="B310" s="722"/>
      <c r="C310" s="264" t="s">
        <v>398</v>
      </c>
      <c r="D310" s="286">
        <v>2018</v>
      </c>
      <c r="E310" s="257" t="s">
        <v>573</v>
      </c>
      <c r="F310" s="301" t="s">
        <v>604</v>
      </c>
      <c r="G310" s="315">
        <f t="shared" si="5"/>
        <v>200</v>
      </c>
      <c r="H310" s="279"/>
      <c r="I310" s="279">
        <v>200</v>
      </c>
      <c r="J310" s="279"/>
      <c r="K310" s="261" t="s">
        <v>399</v>
      </c>
    </row>
    <row r="311" spans="1:11" ht="65.25" customHeight="1" x14ac:dyDescent="0.25">
      <c r="A311" s="719"/>
      <c r="B311" s="722"/>
      <c r="C311" s="512" t="s">
        <v>400</v>
      </c>
      <c r="D311" s="286">
        <v>2019</v>
      </c>
      <c r="E311" s="512" t="s">
        <v>401</v>
      </c>
      <c r="F311" s="734" t="s">
        <v>624</v>
      </c>
      <c r="G311" s="315">
        <f t="shared" si="5"/>
        <v>500</v>
      </c>
      <c r="H311" s="279"/>
      <c r="I311" s="279">
        <v>400</v>
      </c>
      <c r="J311" s="279">
        <v>100</v>
      </c>
      <c r="K311" s="512" t="s">
        <v>402</v>
      </c>
    </row>
    <row r="312" spans="1:11" ht="65.25" customHeight="1" x14ac:dyDescent="0.25">
      <c r="A312" s="719"/>
      <c r="B312" s="722"/>
      <c r="C312" s="522"/>
      <c r="D312" s="286">
        <v>2021</v>
      </c>
      <c r="E312" s="522"/>
      <c r="F312" s="736"/>
      <c r="G312" s="315">
        <f t="shared" si="5"/>
        <v>550</v>
      </c>
      <c r="H312" s="279"/>
      <c r="I312" s="279">
        <v>450</v>
      </c>
      <c r="J312" s="279">
        <v>100</v>
      </c>
      <c r="K312" s="522"/>
    </row>
    <row r="313" spans="1:11" ht="110.25" x14ac:dyDescent="0.25">
      <c r="B313" s="722"/>
      <c r="C313" s="264" t="s">
        <v>403</v>
      </c>
      <c r="D313" s="286">
        <v>2022</v>
      </c>
      <c r="E313" s="257" t="s">
        <v>401</v>
      </c>
      <c r="F313" s="301" t="s">
        <v>604</v>
      </c>
      <c r="G313" s="315">
        <f t="shared" si="5"/>
        <v>100</v>
      </c>
      <c r="H313" s="279"/>
      <c r="I313" s="279">
        <v>100</v>
      </c>
      <c r="J313" s="279"/>
      <c r="K313" s="261" t="s">
        <v>404</v>
      </c>
    </row>
    <row r="314" spans="1:11" ht="41.25" customHeight="1" x14ac:dyDescent="0.25">
      <c r="A314" s="719"/>
      <c r="B314" s="722"/>
      <c r="C314" s="512" t="s">
        <v>405</v>
      </c>
      <c r="D314" s="324">
        <v>2018</v>
      </c>
      <c r="E314" s="512" t="s">
        <v>401</v>
      </c>
      <c r="F314" s="734" t="s">
        <v>624</v>
      </c>
      <c r="G314" s="315">
        <f t="shared" si="5"/>
        <v>40</v>
      </c>
      <c r="H314" s="279"/>
      <c r="I314" s="279">
        <v>35</v>
      </c>
      <c r="J314" s="279">
        <v>5</v>
      </c>
      <c r="K314" s="512" t="s">
        <v>406</v>
      </c>
    </row>
    <row r="315" spans="1:11" ht="41.25" customHeight="1" x14ac:dyDescent="0.25">
      <c r="A315" s="719"/>
      <c r="B315" s="722"/>
      <c r="C315" s="522"/>
      <c r="D315" s="324">
        <v>2019</v>
      </c>
      <c r="E315" s="522"/>
      <c r="F315" s="735"/>
      <c r="G315" s="315">
        <f t="shared" si="5"/>
        <v>50</v>
      </c>
      <c r="H315" s="279"/>
      <c r="I315" s="279">
        <v>45</v>
      </c>
      <c r="J315" s="279">
        <v>5</v>
      </c>
      <c r="K315" s="522"/>
    </row>
    <row r="316" spans="1:11" ht="41.25" customHeight="1" x14ac:dyDescent="0.25">
      <c r="A316" s="719"/>
      <c r="B316" s="722"/>
      <c r="C316" s="522"/>
      <c r="D316" s="324">
        <v>2020</v>
      </c>
      <c r="E316" s="522"/>
      <c r="F316" s="735"/>
      <c r="G316" s="315">
        <f t="shared" si="5"/>
        <v>60</v>
      </c>
      <c r="H316" s="279"/>
      <c r="I316" s="279">
        <v>55</v>
      </c>
      <c r="J316" s="279">
        <v>5</v>
      </c>
      <c r="K316" s="522"/>
    </row>
    <row r="317" spans="1:11" ht="41.25" customHeight="1" x14ac:dyDescent="0.25">
      <c r="A317" s="719"/>
      <c r="B317" s="722"/>
      <c r="C317" s="522"/>
      <c r="D317" s="324">
        <v>2021</v>
      </c>
      <c r="E317" s="522"/>
      <c r="F317" s="735"/>
      <c r="G317" s="315">
        <f t="shared" si="5"/>
        <v>70</v>
      </c>
      <c r="H317" s="279"/>
      <c r="I317" s="279">
        <v>65</v>
      </c>
      <c r="J317" s="279">
        <v>5</v>
      </c>
      <c r="K317" s="522"/>
    </row>
    <row r="318" spans="1:11" ht="41.25" customHeight="1" x14ac:dyDescent="0.25">
      <c r="A318" s="719"/>
      <c r="B318" s="722"/>
      <c r="C318" s="679"/>
      <c r="D318" s="324">
        <v>2022</v>
      </c>
      <c r="E318" s="679"/>
      <c r="F318" s="736"/>
      <c r="G318" s="315">
        <f t="shared" si="5"/>
        <v>70</v>
      </c>
      <c r="H318" s="279"/>
      <c r="I318" s="279">
        <v>65</v>
      </c>
      <c r="J318" s="279">
        <v>5</v>
      </c>
      <c r="K318" s="679"/>
    </row>
    <row r="319" spans="1:11" ht="41.25" customHeight="1" x14ac:dyDescent="0.25">
      <c r="A319" s="719"/>
      <c r="B319" s="722"/>
      <c r="C319" s="512" t="s">
        <v>100</v>
      </c>
      <c r="D319" s="324">
        <v>2018</v>
      </c>
      <c r="E319" s="512" t="s">
        <v>571</v>
      </c>
      <c r="F319" s="734" t="s">
        <v>624</v>
      </c>
      <c r="G319" s="315">
        <f t="shared" si="5"/>
        <v>120</v>
      </c>
      <c r="H319" s="279"/>
      <c r="I319" s="279">
        <v>60</v>
      </c>
      <c r="J319" s="279">
        <v>60</v>
      </c>
      <c r="K319" s="512" t="s">
        <v>595</v>
      </c>
    </row>
    <row r="320" spans="1:11" ht="41.25" customHeight="1" x14ac:dyDescent="0.25">
      <c r="A320" s="719"/>
      <c r="B320" s="722"/>
      <c r="C320" s="522"/>
      <c r="D320" s="324">
        <v>2019</v>
      </c>
      <c r="E320" s="522"/>
      <c r="F320" s="735"/>
      <c r="G320" s="315">
        <f t="shared" si="5"/>
        <v>120</v>
      </c>
      <c r="H320" s="279"/>
      <c r="I320" s="279">
        <v>60</v>
      </c>
      <c r="J320" s="279">
        <v>60</v>
      </c>
      <c r="K320" s="522"/>
    </row>
    <row r="321" spans="1:11" ht="41.25" customHeight="1" x14ac:dyDescent="0.25">
      <c r="A321" s="719"/>
      <c r="B321" s="722"/>
      <c r="C321" s="522"/>
      <c r="D321" s="324">
        <v>2020</v>
      </c>
      <c r="E321" s="522"/>
      <c r="F321" s="735"/>
      <c r="G321" s="315">
        <f t="shared" si="5"/>
        <v>120</v>
      </c>
      <c r="H321" s="279"/>
      <c r="I321" s="279">
        <v>60</v>
      </c>
      <c r="J321" s="279">
        <v>60</v>
      </c>
      <c r="K321" s="522"/>
    </row>
    <row r="322" spans="1:11" ht="41.25" customHeight="1" x14ac:dyDescent="0.25">
      <c r="A322" s="719"/>
      <c r="B322" s="722"/>
      <c r="C322" s="522"/>
      <c r="D322" s="324">
        <v>2021</v>
      </c>
      <c r="E322" s="522"/>
      <c r="F322" s="735"/>
      <c r="G322" s="315">
        <f t="shared" si="5"/>
        <v>120</v>
      </c>
      <c r="H322" s="279"/>
      <c r="I322" s="279">
        <v>60</v>
      </c>
      <c r="J322" s="279">
        <v>60</v>
      </c>
      <c r="K322" s="522"/>
    </row>
    <row r="323" spans="1:11" ht="19.5" customHeight="1" x14ac:dyDescent="0.25">
      <c r="A323" s="719"/>
      <c r="B323" s="722"/>
      <c r="C323" s="679"/>
      <c r="D323" s="324">
        <v>2022</v>
      </c>
      <c r="E323" s="679"/>
      <c r="F323" s="736"/>
      <c r="G323" s="315">
        <f t="shared" si="5"/>
        <v>120</v>
      </c>
      <c r="H323" s="279"/>
      <c r="I323" s="279">
        <v>60</v>
      </c>
      <c r="J323" s="279">
        <v>60</v>
      </c>
      <c r="K323" s="679"/>
    </row>
    <row r="324" spans="1:11" ht="36" customHeight="1" x14ac:dyDescent="0.25">
      <c r="A324" s="719"/>
      <c r="B324" s="722"/>
      <c r="C324" s="512" t="s">
        <v>569</v>
      </c>
      <c r="D324" s="324">
        <v>2018</v>
      </c>
      <c r="E324" s="512" t="s">
        <v>572</v>
      </c>
      <c r="F324" s="734" t="s">
        <v>604</v>
      </c>
      <c r="G324" s="315">
        <f t="shared" si="5"/>
        <v>22680</v>
      </c>
      <c r="H324" s="279"/>
      <c r="I324" s="279">
        <v>22680</v>
      </c>
      <c r="J324" s="279"/>
      <c r="K324" s="512" t="s">
        <v>593</v>
      </c>
    </row>
    <row r="325" spans="1:11" ht="36" customHeight="1" x14ac:dyDescent="0.25">
      <c r="A325" s="719"/>
      <c r="B325" s="722"/>
      <c r="C325" s="522"/>
      <c r="D325" s="324">
        <v>2019</v>
      </c>
      <c r="E325" s="522"/>
      <c r="F325" s="735"/>
      <c r="G325" s="315">
        <f t="shared" si="5"/>
        <v>24018</v>
      </c>
      <c r="H325" s="279"/>
      <c r="I325" s="279">
        <v>24018</v>
      </c>
      <c r="J325" s="279"/>
      <c r="K325" s="522"/>
    </row>
    <row r="326" spans="1:11" ht="36" customHeight="1" x14ac:dyDescent="0.25">
      <c r="A326" s="719"/>
      <c r="B326" s="722"/>
      <c r="C326" s="522"/>
      <c r="D326" s="324">
        <v>2020</v>
      </c>
      <c r="E326" s="522"/>
      <c r="F326" s="735"/>
      <c r="G326" s="315">
        <f t="shared" ref="G326:G389" si="8">H326+I326+J326</f>
        <v>25219</v>
      </c>
      <c r="H326" s="279"/>
      <c r="I326" s="279">
        <v>25219</v>
      </c>
      <c r="J326" s="279"/>
      <c r="K326" s="522"/>
    </row>
    <row r="327" spans="1:11" ht="36" customHeight="1" x14ac:dyDescent="0.25">
      <c r="A327" s="719"/>
      <c r="B327" s="722"/>
      <c r="C327" s="522"/>
      <c r="D327" s="324">
        <v>2021</v>
      </c>
      <c r="E327" s="522"/>
      <c r="F327" s="735"/>
      <c r="G327" s="315">
        <f t="shared" si="8"/>
        <v>27741</v>
      </c>
      <c r="H327" s="279"/>
      <c r="I327" s="279">
        <v>27741</v>
      </c>
      <c r="J327" s="279"/>
      <c r="K327" s="522"/>
    </row>
    <row r="328" spans="1:11" ht="36" customHeight="1" x14ac:dyDescent="0.25">
      <c r="A328" s="719"/>
      <c r="B328" s="722"/>
      <c r="C328" s="679"/>
      <c r="D328" s="324">
        <v>2022</v>
      </c>
      <c r="E328" s="679"/>
      <c r="F328" s="736"/>
      <c r="G328" s="315">
        <f t="shared" si="8"/>
        <v>30515</v>
      </c>
      <c r="H328" s="279"/>
      <c r="I328" s="279">
        <v>30515</v>
      </c>
      <c r="J328" s="279"/>
      <c r="K328" s="679"/>
    </row>
    <row r="329" spans="1:11" ht="36" customHeight="1" x14ac:dyDescent="0.25">
      <c r="A329" s="719"/>
      <c r="B329" s="722"/>
      <c r="C329" s="512" t="s">
        <v>570</v>
      </c>
      <c r="D329" s="324">
        <v>2018</v>
      </c>
      <c r="E329" s="512" t="s">
        <v>574</v>
      </c>
      <c r="F329" s="734" t="s">
        <v>604</v>
      </c>
      <c r="G329" s="315">
        <f t="shared" si="8"/>
        <v>18335</v>
      </c>
      <c r="H329" s="279"/>
      <c r="I329" s="279">
        <v>18335</v>
      </c>
      <c r="J329" s="279"/>
      <c r="K329" s="512" t="s">
        <v>594</v>
      </c>
    </row>
    <row r="330" spans="1:11" ht="36" customHeight="1" x14ac:dyDescent="0.25">
      <c r="A330" s="719"/>
      <c r="B330" s="722"/>
      <c r="C330" s="522"/>
      <c r="D330" s="324">
        <v>2019</v>
      </c>
      <c r="E330" s="522"/>
      <c r="F330" s="735"/>
      <c r="G330" s="315">
        <f t="shared" si="8"/>
        <v>19438</v>
      </c>
      <c r="H330" s="279"/>
      <c r="I330" s="279">
        <v>19438</v>
      </c>
      <c r="J330" s="279"/>
      <c r="K330" s="522"/>
    </row>
    <row r="331" spans="1:11" ht="36" customHeight="1" x14ac:dyDescent="0.25">
      <c r="A331" s="719"/>
      <c r="B331" s="722"/>
      <c r="C331" s="522"/>
      <c r="D331" s="324">
        <v>2020</v>
      </c>
      <c r="E331" s="522"/>
      <c r="F331" s="735"/>
      <c r="G331" s="315">
        <f t="shared" si="8"/>
        <v>20410</v>
      </c>
      <c r="H331" s="279"/>
      <c r="I331" s="279">
        <v>20410</v>
      </c>
      <c r="J331" s="279"/>
      <c r="K331" s="522"/>
    </row>
    <row r="332" spans="1:11" ht="36" customHeight="1" x14ac:dyDescent="0.25">
      <c r="A332" s="719"/>
      <c r="B332" s="722"/>
      <c r="C332" s="522"/>
      <c r="D332" s="324">
        <v>2021</v>
      </c>
      <c r="E332" s="522"/>
      <c r="F332" s="735"/>
      <c r="G332" s="315">
        <f t="shared" si="8"/>
        <v>22541</v>
      </c>
      <c r="H332" s="279"/>
      <c r="I332" s="279">
        <v>22541</v>
      </c>
      <c r="J332" s="279"/>
      <c r="K332" s="522"/>
    </row>
    <row r="333" spans="1:11" ht="36" customHeight="1" x14ac:dyDescent="0.25">
      <c r="A333" s="719"/>
      <c r="B333" s="722"/>
      <c r="C333" s="679"/>
      <c r="D333" s="324">
        <v>2022</v>
      </c>
      <c r="E333" s="679"/>
      <c r="F333" s="736"/>
      <c r="G333" s="315">
        <f t="shared" si="8"/>
        <v>24697</v>
      </c>
      <c r="H333" s="279"/>
      <c r="I333" s="279">
        <v>24697</v>
      </c>
      <c r="J333" s="279"/>
      <c r="K333" s="679"/>
    </row>
    <row r="334" spans="1:11" ht="36" customHeight="1" x14ac:dyDescent="0.25">
      <c r="A334" s="719"/>
      <c r="B334" s="722"/>
      <c r="C334" s="745" t="s">
        <v>82</v>
      </c>
      <c r="D334" s="324">
        <v>2018</v>
      </c>
      <c r="E334" s="748" t="s">
        <v>77</v>
      </c>
      <c r="F334" s="734" t="s">
        <v>625</v>
      </c>
      <c r="G334" s="315">
        <f t="shared" si="8"/>
        <v>7500</v>
      </c>
      <c r="H334" s="279">
        <v>200</v>
      </c>
      <c r="I334" s="279">
        <v>2000</v>
      </c>
      <c r="J334" s="279">
        <v>5300</v>
      </c>
      <c r="K334" s="745" t="s">
        <v>556</v>
      </c>
    </row>
    <row r="335" spans="1:11" ht="36" customHeight="1" x14ac:dyDescent="0.25">
      <c r="A335" s="719"/>
      <c r="B335" s="722"/>
      <c r="C335" s="746"/>
      <c r="D335" s="324">
        <v>2019</v>
      </c>
      <c r="E335" s="749"/>
      <c r="F335" s="735"/>
      <c r="G335" s="315">
        <f t="shared" si="8"/>
        <v>2200</v>
      </c>
      <c r="H335" s="279">
        <v>200</v>
      </c>
      <c r="I335" s="279">
        <v>2000</v>
      </c>
      <c r="J335" s="279"/>
      <c r="K335" s="746"/>
    </row>
    <row r="336" spans="1:11" ht="36" customHeight="1" x14ac:dyDescent="0.25">
      <c r="A336" s="719"/>
      <c r="B336" s="722"/>
      <c r="C336" s="746"/>
      <c r="D336" s="324">
        <v>2020</v>
      </c>
      <c r="E336" s="749"/>
      <c r="F336" s="735"/>
      <c r="G336" s="315">
        <f t="shared" si="8"/>
        <v>2200</v>
      </c>
      <c r="H336" s="279">
        <v>200</v>
      </c>
      <c r="I336" s="279">
        <v>2000</v>
      </c>
      <c r="J336" s="279"/>
      <c r="K336" s="746"/>
    </row>
    <row r="337" spans="1:11" ht="36" customHeight="1" x14ac:dyDescent="0.25">
      <c r="A337" s="719"/>
      <c r="B337" s="722"/>
      <c r="C337" s="746"/>
      <c r="D337" s="324">
        <v>2021</v>
      </c>
      <c r="E337" s="749"/>
      <c r="F337" s="735"/>
      <c r="G337" s="315">
        <f t="shared" si="8"/>
        <v>2200</v>
      </c>
      <c r="H337" s="279">
        <v>200</v>
      </c>
      <c r="I337" s="279">
        <v>2000</v>
      </c>
      <c r="J337" s="279"/>
      <c r="K337" s="746"/>
    </row>
    <row r="338" spans="1:11" ht="63" customHeight="1" x14ac:dyDescent="0.25">
      <c r="A338" s="719"/>
      <c r="B338" s="722"/>
      <c r="C338" s="747"/>
      <c r="D338" s="324">
        <v>2022</v>
      </c>
      <c r="E338" s="750"/>
      <c r="F338" s="736"/>
      <c r="G338" s="315">
        <f t="shared" si="8"/>
        <v>2200</v>
      </c>
      <c r="H338" s="279">
        <v>200</v>
      </c>
      <c r="I338" s="279">
        <v>2000</v>
      </c>
      <c r="J338" s="279"/>
      <c r="K338" s="746"/>
    </row>
    <row r="339" spans="1:11" ht="25.5" customHeight="1" x14ac:dyDescent="0.25">
      <c r="A339" s="719"/>
      <c r="B339" s="722"/>
      <c r="C339" s="745" t="s">
        <v>88</v>
      </c>
      <c r="D339" s="324">
        <v>2018</v>
      </c>
      <c r="E339" s="748" t="s">
        <v>77</v>
      </c>
      <c r="F339" s="734" t="s">
        <v>624</v>
      </c>
      <c r="G339" s="315">
        <f t="shared" si="8"/>
        <v>400</v>
      </c>
      <c r="H339" s="279"/>
      <c r="I339" s="279">
        <v>300</v>
      </c>
      <c r="J339" s="279">
        <v>100</v>
      </c>
      <c r="K339" s="746"/>
    </row>
    <row r="340" spans="1:11" ht="25.5" customHeight="1" x14ac:dyDescent="0.25">
      <c r="A340" s="719"/>
      <c r="B340" s="722"/>
      <c r="C340" s="746"/>
      <c r="D340" s="324">
        <v>2019</v>
      </c>
      <c r="E340" s="749"/>
      <c r="F340" s="735"/>
      <c r="G340" s="315">
        <f t="shared" si="8"/>
        <v>140</v>
      </c>
      <c r="H340" s="279"/>
      <c r="I340" s="279">
        <v>100</v>
      </c>
      <c r="J340" s="279">
        <v>40</v>
      </c>
      <c r="K340" s="746"/>
    </row>
    <row r="341" spans="1:11" ht="25.5" customHeight="1" x14ac:dyDescent="0.25">
      <c r="A341" s="719"/>
      <c r="B341" s="722"/>
      <c r="C341" s="746"/>
      <c r="D341" s="324">
        <v>2020</v>
      </c>
      <c r="E341" s="749"/>
      <c r="F341" s="735"/>
      <c r="G341" s="315">
        <f t="shared" si="8"/>
        <v>140</v>
      </c>
      <c r="H341" s="279"/>
      <c r="I341" s="279">
        <v>100</v>
      </c>
      <c r="J341" s="279">
        <v>40</v>
      </c>
      <c r="K341" s="746"/>
    </row>
    <row r="342" spans="1:11" ht="25.5" customHeight="1" x14ac:dyDescent="0.25">
      <c r="A342" s="719"/>
      <c r="B342" s="722"/>
      <c r="C342" s="746"/>
      <c r="D342" s="324">
        <v>2021</v>
      </c>
      <c r="E342" s="749"/>
      <c r="F342" s="735"/>
      <c r="G342" s="315">
        <f t="shared" si="8"/>
        <v>140</v>
      </c>
      <c r="H342" s="279"/>
      <c r="I342" s="279">
        <v>100</v>
      </c>
      <c r="J342" s="279">
        <v>40</v>
      </c>
      <c r="K342" s="746"/>
    </row>
    <row r="343" spans="1:11" ht="25.5" customHeight="1" x14ac:dyDescent="0.25">
      <c r="A343" s="719"/>
      <c r="B343" s="722"/>
      <c r="C343" s="747"/>
      <c r="D343" s="324">
        <v>2022</v>
      </c>
      <c r="E343" s="750"/>
      <c r="F343" s="736"/>
      <c r="G343" s="315">
        <f t="shared" si="8"/>
        <v>140</v>
      </c>
      <c r="H343" s="279"/>
      <c r="I343" s="279">
        <v>100</v>
      </c>
      <c r="J343" s="279">
        <v>40</v>
      </c>
      <c r="K343" s="746"/>
    </row>
    <row r="344" spans="1:11" ht="25.5" customHeight="1" x14ac:dyDescent="0.25">
      <c r="A344" s="719"/>
      <c r="B344" s="722"/>
      <c r="C344" s="745" t="s">
        <v>89</v>
      </c>
      <c r="D344" s="324">
        <v>2018</v>
      </c>
      <c r="E344" s="748" t="s">
        <v>77</v>
      </c>
      <c r="F344" s="734" t="s">
        <v>624</v>
      </c>
      <c r="G344" s="315">
        <f t="shared" si="8"/>
        <v>9150</v>
      </c>
      <c r="H344" s="279"/>
      <c r="I344" s="279">
        <v>150</v>
      </c>
      <c r="J344" s="279">
        <v>9000</v>
      </c>
      <c r="K344" s="746"/>
    </row>
    <row r="345" spans="1:11" ht="25.5" customHeight="1" x14ac:dyDescent="0.25">
      <c r="A345" s="719"/>
      <c r="B345" s="722"/>
      <c r="C345" s="746"/>
      <c r="D345" s="324">
        <v>2019</v>
      </c>
      <c r="E345" s="749"/>
      <c r="F345" s="735"/>
      <c r="G345" s="315">
        <f t="shared" si="8"/>
        <v>150</v>
      </c>
      <c r="H345" s="279"/>
      <c r="I345" s="279">
        <v>150</v>
      </c>
      <c r="J345" s="279"/>
      <c r="K345" s="746"/>
    </row>
    <row r="346" spans="1:11" ht="25.5" customHeight="1" x14ac:dyDescent="0.25">
      <c r="A346" s="719"/>
      <c r="B346" s="722"/>
      <c r="C346" s="746"/>
      <c r="D346" s="324">
        <v>2020</v>
      </c>
      <c r="E346" s="749"/>
      <c r="F346" s="735"/>
      <c r="G346" s="315">
        <f t="shared" si="8"/>
        <v>160</v>
      </c>
      <c r="H346" s="279"/>
      <c r="I346" s="279">
        <v>160</v>
      </c>
      <c r="J346" s="279"/>
      <c r="K346" s="746"/>
    </row>
    <row r="347" spans="1:11" ht="25.5" customHeight="1" x14ac:dyDescent="0.25">
      <c r="A347" s="719"/>
      <c r="B347" s="722"/>
      <c r="C347" s="746"/>
      <c r="D347" s="324">
        <v>2021</v>
      </c>
      <c r="E347" s="749"/>
      <c r="F347" s="735"/>
      <c r="G347" s="315">
        <f t="shared" si="8"/>
        <v>160</v>
      </c>
      <c r="H347" s="279"/>
      <c r="I347" s="279">
        <v>160</v>
      </c>
      <c r="J347" s="279"/>
      <c r="K347" s="746"/>
    </row>
    <row r="348" spans="1:11" ht="63" customHeight="1" x14ac:dyDescent="0.25">
      <c r="A348" s="719"/>
      <c r="B348" s="722"/>
      <c r="C348" s="747"/>
      <c r="D348" s="324">
        <v>2022</v>
      </c>
      <c r="E348" s="750"/>
      <c r="F348" s="736"/>
      <c r="G348" s="315">
        <f t="shared" si="8"/>
        <v>160</v>
      </c>
      <c r="H348" s="279"/>
      <c r="I348" s="279">
        <v>160</v>
      </c>
      <c r="J348" s="279"/>
      <c r="K348" s="746"/>
    </row>
    <row r="349" spans="1:11" ht="30" customHeight="1" x14ac:dyDescent="0.25">
      <c r="A349" s="719"/>
      <c r="B349" s="722"/>
      <c r="C349" s="745" t="s">
        <v>90</v>
      </c>
      <c r="D349" s="324">
        <v>2018</v>
      </c>
      <c r="E349" s="748" t="s">
        <v>77</v>
      </c>
      <c r="F349" s="734" t="s">
        <v>624</v>
      </c>
      <c r="G349" s="315">
        <f t="shared" si="8"/>
        <v>3000</v>
      </c>
      <c r="H349" s="279"/>
      <c r="I349" s="279">
        <v>1500</v>
      </c>
      <c r="J349" s="279">
        <v>1500</v>
      </c>
      <c r="K349" s="746"/>
    </row>
    <row r="350" spans="1:11" ht="30" customHeight="1" x14ac:dyDescent="0.25">
      <c r="A350" s="719"/>
      <c r="B350" s="722"/>
      <c r="C350" s="746"/>
      <c r="D350" s="324">
        <v>2019</v>
      </c>
      <c r="E350" s="749"/>
      <c r="F350" s="735"/>
      <c r="G350" s="315">
        <f t="shared" si="8"/>
        <v>1500</v>
      </c>
      <c r="H350" s="279"/>
      <c r="I350" s="279">
        <v>1500</v>
      </c>
      <c r="J350" s="279"/>
      <c r="K350" s="746"/>
    </row>
    <row r="351" spans="1:11" ht="30" customHeight="1" x14ac:dyDescent="0.25">
      <c r="A351" s="719"/>
      <c r="B351" s="722"/>
      <c r="C351" s="746"/>
      <c r="D351" s="324">
        <v>2020</v>
      </c>
      <c r="E351" s="749"/>
      <c r="F351" s="735"/>
      <c r="G351" s="315">
        <f t="shared" si="8"/>
        <v>1500</v>
      </c>
      <c r="H351" s="279"/>
      <c r="I351" s="279">
        <v>1500</v>
      </c>
      <c r="J351" s="279"/>
      <c r="K351" s="746"/>
    </row>
    <row r="352" spans="1:11" ht="30" customHeight="1" x14ac:dyDescent="0.25">
      <c r="A352" s="719"/>
      <c r="B352" s="722"/>
      <c r="C352" s="746"/>
      <c r="D352" s="324">
        <v>2021</v>
      </c>
      <c r="E352" s="749"/>
      <c r="F352" s="735"/>
      <c r="G352" s="315">
        <f t="shared" si="8"/>
        <v>1500</v>
      </c>
      <c r="H352" s="279"/>
      <c r="I352" s="279">
        <v>1500</v>
      </c>
      <c r="J352" s="279"/>
      <c r="K352" s="746"/>
    </row>
    <row r="353" spans="1:11" ht="30" customHeight="1" x14ac:dyDescent="0.25">
      <c r="A353" s="719"/>
      <c r="B353" s="722"/>
      <c r="C353" s="747"/>
      <c r="D353" s="324">
        <v>2022</v>
      </c>
      <c r="E353" s="750"/>
      <c r="F353" s="736"/>
      <c r="G353" s="315">
        <f t="shared" si="8"/>
        <v>1500</v>
      </c>
      <c r="H353" s="279"/>
      <c r="I353" s="279">
        <v>1500</v>
      </c>
      <c r="J353" s="279"/>
      <c r="K353" s="746"/>
    </row>
    <row r="354" spans="1:11" ht="63" customHeight="1" x14ac:dyDescent="0.25">
      <c r="A354" s="719"/>
      <c r="B354" s="722"/>
      <c r="C354" s="161" t="s">
        <v>104</v>
      </c>
      <c r="D354" s="327"/>
      <c r="E354" s="297" t="s">
        <v>77</v>
      </c>
      <c r="F354" s="274"/>
      <c r="G354" s="315">
        <f t="shared" si="8"/>
        <v>0</v>
      </c>
      <c r="H354" s="279"/>
      <c r="I354" s="279"/>
      <c r="J354" s="279"/>
      <c r="K354" s="746"/>
    </row>
    <row r="355" spans="1:11" ht="31.5" customHeight="1" x14ac:dyDescent="0.25">
      <c r="A355" s="719"/>
      <c r="B355" s="722"/>
      <c r="C355" s="163" t="s">
        <v>101</v>
      </c>
      <c r="D355" s="327">
        <v>2019</v>
      </c>
      <c r="E355" s="297" t="s">
        <v>77</v>
      </c>
      <c r="F355" s="273" t="s">
        <v>604</v>
      </c>
      <c r="G355" s="315">
        <f t="shared" si="8"/>
        <v>300</v>
      </c>
      <c r="H355" s="279"/>
      <c r="I355" s="279">
        <v>300</v>
      </c>
      <c r="J355" s="279"/>
      <c r="K355" s="746"/>
    </row>
    <row r="356" spans="1:11" ht="31.5" customHeight="1" x14ac:dyDescent="0.25">
      <c r="A356" s="719"/>
      <c r="B356" s="722"/>
      <c r="C356" s="163" t="s">
        <v>102</v>
      </c>
      <c r="D356" s="327">
        <v>2020</v>
      </c>
      <c r="E356" s="297" t="s">
        <v>77</v>
      </c>
      <c r="F356" s="273" t="s">
        <v>604</v>
      </c>
      <c r="G356" s="315">
        <f t="shared" si="8"/>
        <v>300</v>
      </c>
      <c r="H356" s="279"/>
      <c r="I356" s="279">
        <v>300</v>
      </c>
      <c r="J356" s="279"/>
      <c r="K356" s="746"/>
    </row>
    <row r="357" spans="1:11" ht="34.5" customHeight="1" x14ac:dyDescent="0.25">
      <c r="A357" s="719"/>
      <c r="B357" s="722"/>
      <c r="C357" s="162" t="s">
        <v>103</v>
      </c>
      <c r="D357" s="327">
        <v>2022</v>
      </c>
      <c r="E357" s="297" t="s">
        <v>77</v>
      </c>
      <c r="F357" s="273" t="s">
        <v>604</v>
      </c>
      <c r="G357" s="315">
        <f t="shared" si="8"/>
        <v>300</v>
      </c>
      <c r="H357" s="279"/>
      <c r="I357" s="279">
        <v>300</v>
      </c>
      <c r="J357" s="279"/>
      <c r="K357" s="746"/>
    </row>
    <row r="358" spans="1:11" ht="18.75" customHeight="1" x14ac:dyDescent="0.25">
      <c r="A358" s="719"/>
      <c r="B358" s="722"/>
      <c r="C358" s="745" t="s">
        <v>91</v>
      </c>
      <c r="D358" s="324">
        <v>2019</v>
      </c>
      <c r="E358" s="748" t="s">
        <v>77</v>
      </c>
      <c r="F358" s="748" t="s">
        <v>604</v>
      </c>
      <c r="G358" s="315">
        <f t="shared" si="8"/>
        <v>250</v>
      </c>
      <c r="H358" s="279"/>
      <c r="I358" s="279">
        <v>250</v>
      </c>
      <c r="J358" s="279"/>
      <c r="K358" s="746"/>
    </row>
    <row r="359" spans="1:11" ht="18.75" customHeight="1" x14ac:dyDescent="0.25">
      <c r="A359" s="719"/>
      <c r="B359" s="722"/>
      <c r="C359" s="746"/>
      <c r="D359" s="324">
        <v>2020</v>
      </c>
      <c r="E359" s="749"/>
      <c r="F359" s="749"/>
      <c r="G359" s="315">
        <f t="shared" si="8"/>
        <v>250</v>
      </c>
      <c r="H359" s="279"/>
      <c r="I359" s="279">
        <v>250</v>
      </c>
      <c r="J359" s="279"/>
      <c r="K359" s="746"/>
    </row>
    <row r="360" spans="1:11" ht="18.75" customHeight="1" x14ac:dyDescent="0.25">
      <c r="A360" s="719"/>
      <c r="B360" s="722"/>
      <c r="C360" s="746"/>
      <c r="D360" s="324">
        <v>2021</v>
      </c>
      <c r="E360" s="749"/>
      <c r="F360" s="749"/>
      <c r="G360" s="315">
        <f t="shared" si="8"/>
        <v>250</v>
      </c>
      <c r="H360" s="279"/>
      <c r="I360" s="279">
        <v>250</v>
      </c>
      <c r="J360" s="279"/>
      <c r="K360" s="746"/>
    </row>
    <row r="361" spans="1:11" ht="27" customHeight="1" x14ac:dyDescent="0.25">
      <c r="A361" s="719"/>
      <c r="B361" s="722"/>
      <c r="C361" s="747"/>
      <c r="D361" s="324">
        <v>2022</v>
      </c>
      <c r="E361" s="750"/>
      <c r="F361" s="750"/>
      <c r="G361" s="315">
        <f t="shared" si="8"/>
        <v>250</v>
      </c>
      <c r="H361" s="279"/>
      <c r="I361" s="279">
        <v>250</v>
      </c>
      <c r="J361" s="279"/>
      <c r="K361" s="746"/>
    </row>
    <row r="362" spans="1:11" ht="27" customHeight="1" x14ac:dyDescent="0.25">
      <c r="A362" s="719"/>
      <c r="B362" s="722"/>
      <c r="C362" s="745" t="s">
        <v>92</v>
      </c>
      <c r="D362" s="324">
        <v>2018</v>
      </c>
      <c r="E362" s="748" t="s">
        <v>77</v>
      </c>
      <c r="F362" s="748" t="s">
        <v>625</v>
      </c>
      <c r="G362" s="315">
        <f t="shared" si="8"/>
        <v>1800</v>
      </c>
      <c r="H362" s="279">
        <v>100</v>
      </c>
      <c r="I362" s="279">
        <v>1000</v>
      </c>
      <c r="J362" s="279">
        <v>700</v>
      </c>
      <c r="K362" s="746"/>
    </row>
    <row r="363" spans="1:11" ht="27" customHeight="1" x14ac:dyDescent="0.25">
      <c r="A363" s="719"/>
      <c r="B363" s="722"/>
      <c r="C363" s="746"/>
      <c r="D363" s="324">
        <v>2019</v>
      </c>
      <c r="E363" s="749"/>
      <c r="F363" s="749"/>
      <c r="G363" s="315">
        <f t="shared" si="8"/>
        <v>1100</v>
      </c>
      <c r="H363" s="279">
        <v>100</v>
      </c>
      <c r="I363" s="279">
        <v>1000</v>
      </c>
      <c r="J363" s="279"/>
      <c r="K363" s="746"/>
    </row>
    <row r="364" spans="1:11" ht="27" customHeight="1" x14ac:dyDescent="0.25">
      <c r="A364" s="719"/>
      <c r="B364" s="722"/>
      <c r="C364" s="746"/>
      <c r="D364" s="324">
        <v>2020</v>
      </c>
      <c r="E364" s="749"/>
      <c r="F364" s="749"/>
      <c r="G364" s="315">
        <f t="shared" si="8"/>
        <v>1100</v>
      </c>
      <c r="H364" s="279">
        <v>100</v>
      </c>
      <c r="I364" s="279">
        <v>1000</v>
      </c>
      <c r="J364" s="279"/>
      <c r="K364" s="746"/>
    </row>
    <row r="365" spans="1:11" ht="27" customHeight="1" x14ac:dyDescent="0.25">
      <c r="A365" s="719"/>
      <c r="B365" s="722"/>
      <c r="C365" s="746"/>
      <c r="D365" s="324">
        <v>2021</v>
      </c>
      <c r="E365" s="749"/>
      <c r="F365" s="749"/>
      <c r="G365" s="315">
        <f t="shared" si="8"/>
        <v>1100</v>
      </c>
      <c r="H365" s="279">
        <v>100</v>
      </c>
      <c r="I365" s="279">
        <v>1000</v>
      </c>
      <c r="J365" s="279"/>
      <c r="K365" s="746"/>
    </row>
    <row r="366" spans="1:11" ht="19.5" customHeight="1" x14ac:dyDescent="0.25">
      <c r="A366" s="719"/>
      <c r="B366" s="722"/>
      <c r="C366" s="747"/>
      <c r="D366" s="324">
        <v>2022</v>
      </c>
      <c r="E366" s="750"/>
      <c r="F366" s="750"/>
      <c r="G366" s="315">
        <f t="shared" si="8"/>
        <v>1100</v>
      </c>
      <c r="H366" s="279">
        <v>100</v>
      </c>
      <c r="I366" s="279">
        <v>1000</v>
      </c>
      <c r="J366" s="279"/>
      <c r="K366" s="746"/>
    </row>
    <row r="367" spans="1:11" ht="97.5" customHeight="1" x14ac:dyDescent="0.25">
      <c r="A367" s="719"/>
      <c r="B367" s="722"/>
      <c r="C367" s="745" t="s">
        <v>93</v>
      </c>
      <c r="D367" s="324">
        <v>2018</v>
      </c>
      <c r="E367" s="748" t="s">
        <v>581</v>
      </c>
      <c r="F367" s="748" t="s">
        <v>626</v>
      </c>
      <c r="G367" s="315">
        <f t="shared" si="8"/>
        <v>450</v>
      </c>
      <c r="H367" s="279">
        <v>150</v>
      </c>
      <c r="I367" s="279">
        <v>300</v>
      </c>
      <c r="J367" s="279"/>
      <c r="K367" s="746"/>
    </row>
    <row r="368" spans="1:11" ht="75" customHeight="1" x14ac:dyDescent="0.25">
      <c r="A368" s="719"/>
      <c r="B368" s="722"/>
      <c r="C368" s="747"/>
      <c r="D368" s="324">
        <v>2019</v>
      </c>
      <c r="E368" s="750"/>
      <c r="F368" s="750"/>
      <c r="G368" s="315">
        <f t="shared" si="8"/>
        <v>450</v>
      </c>
      <c r="H368" s="279">
        <v>150</v>
      </c>
      <c r="I368" s="279">
        <v>300</v>
      </c>
      <c r="J368" s="279"/>
      <c r="K368" s="746"/>
    </row>
    <row r="369" spans="1:11" ht="36" customHeight="1" x14ac:dyDescent="0.25">
      <c r="A369" s="719"/>
      <c r="B369" s="722"/>
      <c r="C369" s="745" t="s">
        <v>94</v>
      </c>
      <c r="D369" s="324">
        <v>2019</v>
      </c>
      <c r="E369" s="748" t="s">
        <v>77</v>
      </c>
      <c r="F369" s="748" t="s">
        <v>604</v>
      </c>
      <c r="G369" s="315">
        <f t="shared" si="8"/>
        <v>200</v>
      </c>
      <c r="H369" s="279"/>
      <c r="I369" s="279">
        <v>200</v>
      </c>
      <c r="J369" s="279"/>
      <c r="K369" s="746"/>
    </row>
    <row r="370" spans="1:11" ht="36" customHeight="1" x14ac:dyDescent="0.25">
      <c r="A370" s="719"/>
      <c r="B370" s="722"/>
      <c r="C370" s="746"/>
      <c r="D370" s="324">
        <v>2020</v>
      </c>
      <c r="E370" s="749"/>
      <c r="F370" s="749"/>
      <c r="G370" s="315">
        <f t="shared" si="8"/>
        <v>200</v>
      </c>
      <c r="H370" s="279"/>
      <c r="I370" s="279">
        <v>200</v>
      </c>
      <c r="J370" s="279"/>
      <c r="K370" s="746"/>
    </row>
    <row r="371" spans="1:11" ht="36" customHeight="1" x14ac:dyDescent="0.25">
      <c r="A371" s="719"/>
      <c r="B371" s="722"/>
      <c r="C371" s="746"/>
      <c r="D371" s="324">
        <v>2021</v>
      </c>
      <c r="E371" s="749"/>
      <c r="F371" s="749"/>
      <c r="G371" s="315">
        <f t="shared" si="8"/>
        <v>200</v>
      </c>
      <c r="H371" s="279"/>
      <c r="I371" s="279">
        <v>200</v>
      </c>
      <c r="J371" s="279"/>
      <c r="K371" s="746"/>
    </row>
    <row r="372" spans="1:11" ht="36" customHeight="1" x14ac:dyDescent="0.25">
      <c r="A372" s="719"/>
      <c r="B372" s="722"/>
      <c r="C372" s="747"/>
      <c r="D372" s="324">
        <v>2022</v>
      </c>
      <c r="E372" s="750"/>
      <c r="F372" s="750"/>
      <c r="G372" s="315">
        <f t="shared" si="8"/>
        <v>200</v>
      </c>
      <c r="H372" s="279"/>
      <c r="I372" s="279">
        <v>200</v>
      </c>
      <c r="J372" s="279"/>
      <c r="K372" s="746"/>
    </row>
    <row r="373" spans="1:11" ht="36" customHeight="1" x14ac:dyDescent="0.25">
      <c r="A373" s="719"/>
      <c r="B373" s="722"/>
      <c r="C373" s="745" t="s">
        <v>95</v>
      </c>
      <c r="D373" s="324">
        <v>2018</v>
      </c>
      <c r="E373" s="748" t="s">
        <v>77</v>
      </c>
      <c r="F373" s="748" t="s">
        <v>604</v>
      </c>
      <c r="G373" s="315">
        <f t="shared" si="8"/>
        <v>200</v>
      </c>
      <c r="H373" s="279"/>
      <c r="I373" s="279">
        <v>200</v>
      </c>
      <c r="J373" s="279"/>
      <c r="K373" s="746"/>
    </row>
    <row r="374" spans="1:11" ht="36" customHeight="1" x14ac:dyDescent="0.25">
      <c r="A374" s="719"/>
      <c r="B374" s="722"/>
      <c r="C374" s="746"/>
      <c r="D374" s="324">
        <v>2019</v>
      </c>
      <c r="E374" s="749"/>
      <c r="F374" s="749"/>
      <c r="G374" s="315">
        <f t="shared" si="8"/>
        <v>200</v>
      </c>
      <c r="H374" s="279"/>
      <c r="I374" s="279">
        <v>200</v>
      </c>
      <c r="J374" s="279"/>
      <c r="K374" s="746"/>
    </row>
    <row r="375" spans="1:11" ht="36" customHeight="1" x14ac:dyDescent="0.25">
      <c r="A375" s="719"/>
      <c r="B375" s="722"/>
      <c r="C375" s="746"/>
      <c r="D375" s="324">
        <v>2020</v>
      </c>
      <c r="E375" s="749"/>
      <c r="F375" s="749"/>
      <c r="G375" s="315">
        <f t="shared" si="8"/>
        <v>200</v>
      </c>
      <c r="H375" s="279"/>
      <c r="I375" s="279">
        <v>200</v>
      </c>
      <c r="J375" s="279"/>
      <c r="K375" s="746"/>
    </row>
    <row r="376" spans="1:11" ht="36" customHeight="1" x14ac:dyDescent="0.25">
      <c r="A376" s="719"/>
      <c r="B376" s="722"/>
      <c r="C376" s="746"/>
      <c r="D376" s="324">
        <v>2021</v>
      </c>
      <c r="E376" s="749"/>
      <c r="F376" s="749"/>
      <c r="G376" s="315">
        <f t="shared" si="8"/>
        <v>200</v>
      </c>
      <c r="H376" s="279"/>
      <c r="I376" s="279">
        <v>200</v>
      </c>
      <c r="J376" s="279"/>
      <c r="K376" s="746"/>
    </row>
    <row r="377" spans="1:11" ht="31.5" customHeight="1" x14ac:dyDescent="0.25">
      <c r="A377" s="719"/>
      <c r="B377" s="722"/>
      <c r="C377" s="747"/>
      <c r="D377" s="324">
        <v>2022</v>
      </c>
      <c r="E377" s="750"/>
      <c r="F377" s="750"/>
      <c r="G377" s="315">
        <f t="shared" si="8"/>
        <v>200</v>
      </c>
      <c r="H377" s="279"/>
      <c r="I377" s="279">
        <v>200</v>
      </c>
      <c r="J377" s="279"/>
      <c r="K377" s="746"/>
    </row>
    <row r="378" spans="1:11" ht="31.5" customHeight="1" x14ac:dyDescent="0.25">
      <c r="A378" s="719"/>
      <c r="B378" s="722"/>
      <c r="C378" s="745" t="s">
        <v>96</v>
      </c>
      <c r="D378" s="324">
        <v>2020</v>
      </c>
      <c r="E378" s="748" t="s">
        <v>77</v>
      </c>
      <c r="F378" s="748" t="s">
        <v>604</v>
      </c>
      <c r="G378" s="315">
        <f t="shared" si="8"/>
        <v>100</v>
      </c>
      <c r="H378" s="279"/>
      <c r="I378" s="279">
        <v>100</v>
      </c>
      <c r="J378" s="279"/>
      <c r="K378" s="746"/>
    </row>
    <row r="379" spans="1:11" ht="31.5" customHeight="1" x14ac:dyDescent="0.25">
      <c r="A379" s="719"/>
      <c r="B379" s="722"/>
      <c r="C379" s="746"/>
      <c r="D379" s="324">
        <v>2021</v>
      </c>
      <c r="E379" s="749"/>
      <c r="F379" s="749"/>
      <c r="G379" s="315">
        <f t="shared" si="8"/>
        <v>100</v>
      </c>
      <c r="H379" s="279"/>
      <c r="I379" s="279">
        <v>100</v>
      </c>
      <c r="J379" s="279"/>
      <c r="K379" s="746"/>
    </row>
    <row r="380" spans="1:11" ht="31.5" customHeight="1" x14ac:dyDescent="0.25">
      <c r="A380" s="719"/>
      <c r="B380" s="722"/>
      <c r="C380" s="747"/>
      <c r="D380" s="324">
        <v>2022</v>
      </c>
      <c r="E380" s="750"/>
      <c r="F380" s="750"/>
      <c r="G380" s="315">
        <f t="shared" si="8"/>
        <v>100</v>
      </c>
      <c r="H380" s="279"/>
      <c r="I380" s="279">
        <v>100</v>
      </c>
      <c r="J380" s="279"/>
      <c r="K380" s="746"/>
    </row>
    <row r="381" spans="1:11" ht="31.5" customHeight="1" x14ac:dyDescent="0.25">
      <c r="A381" s="719"/>
      <c r="B381" s="722"/>
      <c r="C381" s="745" t="s">
        <v>585</v>
      </c>
      <c r="D381" s="324">
        <v>2018</v>
      </c>
      <c r="E381" s="748" t="s">
        <v>584</v>
      </c>
      <c r="F381" s="734" t="s">
        <v>624</v>
      </c>
      <c r="G381" s="315">
        <f t="shared" si="8"/>
        <v>350</v>
      </c>
      <c r="H381" s="279"/>
      <c r="I381" s="279">
        <v>250</v>
      </c>
      <c r="J381" s="279">
        <v>100</v>
      </c>
      <c r="K381" s="746"/>
    </row>
    <row r="382" spans="1:11" ht="31.5" customHeight="1" x14ac:dyDescent="0.25">
      <c r="A382" s="719"/>
      <c r="B382" s="722"/>
      <c r="C382" s="746"/>
      <c r="D382" s="324">
        <v>2019</v>
      </c>
      <c r="E382" s="749"/>
      <c r="F382" s="735"/>
      <c r="G382" s="315">
        <f t="shared" si="8"/>
        <v>350</v>
      </c>
      <c r="H382" s="279"/>
      <c r="I382" s="279">
        <v>250</v>
      </c>
      <c r="J382" s="279">
        <v>100</v>
      </c>
      <c r="K382" s="746"/>
    </row>
    <row r="383" spans="1:11" ht="31.5" customHeight="1" x14ac:dyDescent="0.25">
      <c r="A383" s="719"/>
      <c r="B383" s="722"/>
      <c r="C383" s="746"/>
      <c r="D383" s="324">
        <v>2020</v>
      </c>
      <c r="E383" s="749"/>
      <c r="F383" s="735"/>
      <c r="G383" s="315">
        <f t="shared" si="8"/>
        <v>400</v>
      </c>
      <c r="H383" s="279"/>
      <c r="I383" s="279">
        <v>300</v>
      </c>
      <c r="J383" s="279">
        <v>100</v>
      </c>
      <c r="K383" s="746"/>
    </row>
    <row r="384" spans="1:11" ht="31.5" customHeight="1" x14ac:dyDescent="0.25">
      <c r="A384" s="719"/>
      <c r="B384" s="722"/>
      <c r="C384" s="746"/>
      <c r="D384" s="324">
        <v>2021</v>
      </c>
      <c r="E384" s="749"/>
      <c r="F384" s="735"/>
      <c r="G384" s="315">
        <f t="shared" si="8"/>
        <v>450</v>
      </c>
      <c r="H384" s="279"/>
      <c r="I384" s="279">
        <v>350</v>
      </c>
      <c r="J384" s="279">
        <v>100</v>
      </c>
      <c r="K384" s="746"/>
    </row>
    <row r="385" spans="1:11" ht="78.75" customHeight="1" x14ac:dyDescent="0.25">
      <c r="A385" s="719"/>
      <c r="B385" s="722"/>
      <c r="C385" s="747"/>
      <c r="D385" s="324">
        <v>2022</v>
      </c>
      <c r="E385" s="750"/>
      <c r="F385" s="736"/>
      <c r="G385" s="315">
        <f t="shared" si="8"/>
        <v>450</v>
      </c>
      <c r="H385" s="279"/>
      <c r="I385" s="279">
        <v>350</v>
      </c>
      <c r="J385" s="279">
        <v>100</v>
      </c>
      <c r="K385" s="746"/>
    </row>
    <row r="386" spans="1:11" ht="33" customHeight="1" x14ac:dyDescent="0.25">
      <c r="A386" s="719"/>
      <c r="B386" s="722"/>
      <c r="C386" s="745" t="s">
        <v>81</v>
      </c>
      <c r="D386" s="324">
        <v>2018</v>
      </c>
      <c r="E386" s="748" t="s">
        <v>76</v>
      </c>
      <c r="F386" s="734" t="s">
        <v>604</v>
      </c>
      <c r="G386" s="315">
        <f t="shared" si="8"/>
        <v>500</v>
      </c>
      <c r="H386" s="279"/>
      <c r="I386" s="279">
        <v>500</v>
      </c>
      <c r="J386" s="279"/>
      <c r="K386" s="746"/>
    </row>
    <row r="387" spans="1:11" ht="33" customHeight="1" x14ac:dyDescent="0.25">
      <c r="A387" s="719"/>
      <c r="B387" s="722"/>
      <c r="C387" s="746"/>
      <c r="D387" s="324">
        <v>2019</v>
      </c>
      <c r="E387" s="749"/>
      <c r="F387" s="735"/>
      <c r="G387" s="315">
        <f t="shared" si="8"/>
        <v>500</v>
      </c>
      <c r="H387" s="279"/>
      <c r="I387" s="279">
        <v>500</v>
      </c>
      <c r="J387" s="279"/>
      <c r="K387" s="746"/>
    </row>
    <row r="388" spans="1:11" ht="33" customHeight="1" x14ac:dyDescent="0.25">
      <c r="A388" s="719"/>
      <c r="B388" s="722"/>
      <c r="C388" s="746"/>
      <c r="D388" s="324">
        <v>2020</v>
      </c>
      <c r="E388" s="749"/>
      <c r="F388" s="735"/>
      <c r="G388" s="315">
        <f t="shared" si="8"/>
        <v>500</v>
      </c>
      <c r="H388" s="279"/>
      <c r="I388" s="279">
        <v>500</v>
      </c>
      <c r="J388" s="279"/>
      <c r="K388" s="746"/>
    </row>
    <row r="389" spans="1:11" ht="33" customHeight="1" x14ac:dyDescent="0.25">
      <c r="A389" s="719"/>
      <c r="B389" s="722"/>
      <c r="C389" s="746"/>
      <c r="D389" s="324">
        <v>2021</v>
      </c>
      <c r="E389" s="749"/>
      <c r="F389" s="735"/>
      <c r="G389" s="315">
        <f t="shared" si="8"/>
        <v>500</v>
      </c>
      <c r="H389" s="279"/>
      <c r="I389" s="279">
        <v>500</v>
      </c>
      <c r="J389" s="279"/>
      <c r="K389" s="746"/>
    </row>
    <row r="390" spans="1:11" ht="33" customHeight="1" x14ac:dyDescent="0.25">
      <c r="A390" s="720"/>
      <c r="B390" s="723"/>
      <c r="C390" s="747"/>
      <c r="D390" s="324">
        <v>2022</v>
      </c>
      <c r="E390" s="750"/>
      <c r="F390" s="736"/>
      <c r="G390" s="315">
        <f t="shared" ref="G390:G453" si="9">H390+I390+J390</f>
        <v>500</v>
      </c>
      <c r="H390" s="279"/>
      <c r="I390" s="279">
        <v>500</v>
      </c>
      <c r="J390" s="279"/>
      <c r="K390" s="746"/>
    </row>
    <row r="391" spans="1:11" x14ac:dyDescent="0.25">
      <c r="A391" s="699" t="s">
        <v>36</v>
      </c>
      <c r="B391" s="699"/>
      <c r="C391" s="699"/>
      <c r="D391" s="699"/>
      <c r="E391" s="289"/>
      <c r="F391" s="302"/>
      <c r="G391" s="317">
        <f t="shared" si="9"/>
        <v>292499</v>
      </c>
      <c r="H391" s="289">
        <f>SUM(H291:H390)</f>
        <v>1800</v>
      </c>
      <c r="I391" s="289">
        <f t="shared" ref="I391:J391" si="10">SUM(I291:I390)</f>
        <v>272914</v>
      </c>
      <c r="J391" s="289">
        <f t="shared" si="10"/>
        <v>17785</v>
      </c>
      <c r="K391" s="289"/>
    </row>
    <row r="392" spans="1:11" ht="141.75" x14ac:dyDescent="0.25">
      <c r="B392" s="721" t="s">
        <v>627</v>
      </c>
      <c r="C392" s="264" t="s">
        <v>481</v>
      </c>
      <c r="D392" s="328"/>
      <c r="E392" s="308"/>
      <c r="F392" s="308"/>
      <c r="G392" s="315">
        <f t="shared" si="9"/>
        <v>0</v>
      </c>
      <c r="H392" s="279"/>
      <c r="I392" s="279"/>
      <c r="J392" s="279"/>
      <c r="K392" s="279"/>
    </row>
    <row r="393" spans="1:11" ht="15.75" customHeight="1" x14ac:dyDescent="0.25">
      <c r="A393" s="719"/>
      <c r="B393" s="722"/>
      <c r="C393" s="706" t="s">
        <v>83</v>
      </c>
      <c r="D393" s="324">
        <v>2018</v>
      </c>
      <c r="E393" s="734" t="s">
        <v>78</v>
      </c>
      <c r="F393" s="734" t="s">
        <v>604</v>
      </c>
      <c r="G393" s="315">
        <f t="shared" si="9"/>
        <v>70</v>
      </c>
      <c r="H393" s="279"/>
      <c r="I393" s="279">
        <v>70</v>
      </c>
      <c r="J393" s="279"/>
      <c r="K393" s="279"/>
    </row>
    <row r="394" spans="1:11" ht="15.75" x14ac:dyDescent="0.25">
      <c r="A394" s="719"/>
      <c r="B394" s="722"/>
      <c r="C394" s="707"/>
      <c r="D394" s="324">
        <v>2019</v>
      </c>
      <c r="E394" s="735"/>
      <c r="F394" s="735"/>
      <c r="G394" s="315">
        <f t="shared" si="9"/>
        <v>570</v>
      </c>
      <c r="H394" s="279"/>
      <c r="I394" s="279">
        <v>570</v>
      </c>
      <c r="J394" s="279"/>
      <c r="K394" s="712" t="s">
        <v>86</v>
      </c>
    </row>
    <row r="395" spans="1:11" ht="15.75" x14ac:dyDescent="0.25">
      <c r="A395" s="719"/>
      <c r="B395" s="722"/>
      <c r="C395" s="707"/>
      <c r="D395" s="324">
        <v>2020</v>
      </c>
      <c r="E395" s="735"/>
      <c r="F395" s="735"/>
      <c r="G395" s="315">
        <f t="shared" si="9"/>
        <v>75</v>
      </c>
      <c r="H395" s="279"/>
      <c r="I395" s="279">
        <v>75</v>
      </c>
      <c r="J395" s="279"/>
      <c r="K395" s="713"/>
    </row>
    <row r="396" spans="1:11" ht="15.75" x14ac:dyDescent="0.25">
      <c r="A396" s="719"/>
      <c r="B396" s="722"/>
      <c r="C396" s="707"/>
      <c r="D396" s="324">
        <v>2021</v>
      </c>
      <c r="E396" s="735"/>
      <c r="F396" s="735"/>
      <c r="G396" s="315">
        <f t="shared" si="9"/>
        <v>80</v>
      </c>
      <c r="H396" s="279"/>
      <c r="I396" s="279">
        <v>80</v>
      </c>
      <c r="J396" s="279"/>
      <c r="K396" s="713"/>
    </row>
    <row r="397" spans="1:11" ht="15.75" x14ac:dyDescent="0.25">
      <c r="A397" s="719"/>
      <c r="B397" s="722"/>
      <c r="C397" s="708"/>
      <c r="D397" s="324">
        <v>2022</v>
      </c>
      <c r="E397" s="735"/>
      <c r="F397" s="735"/>
      <c r="G397" s="315">
        <f t="shared" si="9"/>
        <v>570</v>
      </c>
      <c r="H397" s="279"/>
      <c r="I397" s="279">
        <v>570</v>
      </c>
      <c r="J397" s="279"/>
      <c r="K397" s="713"/>
    </row>
    <row r="398" spans="1:11" ht="15.75" x14ac:dyDescent="0.25">
      <c r="A398" s="719"/>
      <c r="B398" s="722"/>
      <c r="C398" s="706" t="s">
        <v>483</v>
      </c>
      <c r="D398" s="324">
        <v>2018</v>
      </c>
      <c r="E398" s="735"/>
      <c r="F398" s="735"/>
      <c r="G398" s="315">
        <f t="shared" si="9"/>
        <v>10</v>
      </c>
      <c r="H398" s="279"/>
      <c r="I398" s="279">
        <v>10</v>
      </c>
      <c r="J398" s="279"/>
      <c r="K398" s="713"/>
    </row>
    <row r="399" spans="1:11" ht="15.75" x14ac:dyDescent="0.25">
      <c r="A399" s="719"/>
      <c r="B399" s="722"/>
      <c r="C399" s="707"/>
      <c r="D399" s="324">
        <v>2019</v>
      </c>
      <c r="E399" s="735"/>
      <c r="F399" s="735"/>
      <c r="G399" s="315">
        <f t="shared" si="9"/>
        <v>10</v>
      </c>
      <c r="H399" s="279"/>
      <c r="I399" s="279">
        <v>10</v>
      </c>
      <c r="J399" s="279"/>
      <c r="K399" s="713"/>
    </row>
    <row r="400" spans="1:11" ht="15.75" x14ac:dyDescent="0.25">
      <c r="A400" s="719"/>
      <c r="B400" s="722"/>
      <c r="C400" s="707"/>
      <c r="D400" s="324">
        <v>2020</v>
      </c>
      <c r="E400" s="735"/>
      <c r="F400" s="735"/>
      <c r="G400" s="315">
        <f t="shared" si="9"/>
        <v>10</v>
      </c>
      <c r="H400" s="279"/>
      <c r="I400" s="279">
        <v>10</v>
      </c>
      <c r="J400" s="279"/>
      <c r="K400" s="713"/>
    </row>
    <row r="401" spans="1:11" ht="15.75" x14ac:dyDescent="0.25">
      <c r="A401" s="719"/>
      <c r="B401" s="722"/>
      <c r="C401" s="707"/>
      <c r="D401" s="324">
        <v>2021</v>
      </c>
      <c r="E401" s="735"/>
      <c r="F401" s="735"/>
      <c r="G401" s="315">
        <f t="shared" si="9"/>
        <v>10</v>
      </c>
      <c r="H401" s="279"/>
      <c r="I401" s="279">
        <v>10</v>
      </c>
      <c r="J401" s="279"/>
      <c r="K401" s="713"/>
    </row>
    <row r="402" spans="1:11" ht="15.75" x14ac:dyDescent="0.25">
      <c r="A402" s="719"/>
      <c r="B402" s="722"/>
      <c r="C402" s="708"/>
      <c r="D402" s="324">
        <v>2022</v>
      </c>
      <c r="E402" s="735"/>
      <c r="F402" s="735"/>
      <c r="G402" s="315">
        <f t="shared" si="9"/>
        <v>10</v>
      </c>
      <c r="H402" s="279"/>
      <c r="I402" s="279">
        <v>10</v>
      </c>
      <c r="J402" s="279"/>
      <c r="K402" s="713"/>
    </row>
    <row r="403" spans="1:11" ht="15.75" x14ac:dyDescent="0.25">
      <c r="A403" s="719"/>
      <c r="B403" s="722"/>
      <c r="C403" s="706" t="s">
        <v>484</v>
      </c>
      <c r="D403" s="324">
        <v>2019</v>
      </c>
      <c r="E403" s="735"/>
      <c r="F403" s="735"/>
      <c r="G403" s="315">
        <f t="shared" si="9"/>
        <v>15</v>
      </c>
      <c r="H403" s="279"/>
      <c r="I403" s="279">
        <v>15</v>
      </c>
      <c r="J403" s="279"/>
      <c r="K403" s="713"/>
    </row>
    <row r="404" spans="1:11" ht="15.75" x14ac:dyDescent="0.25">
      <c r="A404" s="719"/>
      <c r="B404" s="722"/>
      <c r="C404" s="708"/>
      <c r="D404" s="328">
        <v>2021</v>
      </c>
      <c r="E404" s="735"/>
      <c r="F404" s="735"/>
      <c r="G404" s="315">
        <f t="shared" si="9"/>
        <v>15</v>
      </c>
      <c r="H404" s="279"/>
      <c r="I404" s="279">
        <v>15</v>
      </c>
      <c r="J404" s="279"/>
      <c r="K404" s="713"/>
    </row>
    <row r="405" spans="1:11" ht="15.75" x14ac:dyDescent="0.25">
      <c r="A405" s="719"/>
      <c r="B405" s="722"/>
      <c r="C405" s="706" t="s">
        <v>485</v>
      </c>
      <c r="D405" s="328">
        <v>2019</v>
      </c>
      <c r="E405" s="735"/>
      <c r="F405" s="735"/>
      <c r="G405" s="315">
        <f t="shared" si="9"/>
        <v>20</v>
      </c>
      <c r="H405" s="279"/>
      <c r="I405" s="279">
        <v>20</v>
      </c>
      <c r="J405" s="279"/>
      <c r="K405" s="713"/>
    </row>
    <row r="406" spans="1:11" ht="15.75" x14ac:dyDescent="0.25">
      <c r="A406" s="719"/>
      <c r="B406" s="722"/>
      <c r="C406" s="708"/>
      <c r="D406" s="286">
        <v>2021</v>
      </c>
      <c r="E406" s="735"/>
      <c r="F406" s="735"/>
      <c r="G406" s="315">
        <f t="shared" si="9"/>
        <v>20</v>
      </c>
      <c r="H406" s="279"/>
      <c r="I406" s="279">
        <v>20</v>
      </c>
      <c r="J406" s="279"/>
      <c r="K406" s="713"/>
    </row>
    <row r="407" spans="1:11" ht="15.75" x14ac:dyDescent="0.25">
      <c r="A407" s="719"/>
      <c r="B407" s="722"/>
      <c r="C407" s="742" t="s">
        <v>486</v>
      </c>
      <c r="D407" s="324">
        <v>2018</v>
      </c>
      <c r="E407" s="735"/>
      <c r="F407" s="735"/>
      <c r="G407" s="315">
        <f t="shared" si="9"/>
        <v>20</v>
      </c>
      <c r="H407" s="279"/>
      <c r="I407" s="279">
        <v>20</v>
      </c>
      <c r="J407" s="279"/>
      <c r="K407" s="713"/>
    </row>
    <row r="408" spans="1:11" ht="15.75" x14ac:dyDescent="0.25">
      <c r="A408" s="719"/>
      <c r="B408" s="722"/>
      <c r="C408" s="743"/>
      <c r="D408" s="324">
        <v>2019</v>
      </c>
      <c r="E408" s="735"/>
      <c r="F408" s="735"/>
      <c r="G408" s="315">
        <f t="shared" si="9"/>
        <v>25</v>
      </c>
      <c r="H408" s="279"/>
      <c r="I408" s="279">
        <v>25</v>
      </c>
      <c r="J408" s="279"/>
      <c r="K408" s="713"/>
    </row>
    <row r="409" spans="1:11" ht="15.75" x14ac:dyDescent="0.25">
      <c r="A409" s="719"/>
      <c r="B409" s="722"/>
      <c r="C409" s="743"/>
      <c r="D409" s="324">
        <v>2020</v>
      </c>
      <c r="E409" s="735"/>
      <c r="F409" s="735"/>
      <c r="G409" s="315">
        <f t="shared" si="9"/>
        <v>25</v>
      </c>
      <c r="H409" s="279"/>
      <c r="I409" s="279">
        <v>25</v>
      </c>
      <c r="J409" s="279"/>
      <c r="K409" s="713"/>
    </row>
    <row r="410" spans="1:11" ht="15.75" x14ac:dyDescent="0.25">
      <c r="A410" s="719"/>
      <c r="B410" s="722"/>
      <c r="C410" s="743"/>
      <c r="D410" s="324">
        <v>2021</v>
      </c>
      <c r="E410" s="735"/>
      <c r="F410" s="735"/>
      <c r="G410" s="315">
        <f t="shared" si="9"/>
        <v>30</v>
      </c>
      <c r="H410" s="279"/>
      <c r="I410" s="279">
        <v>30</v>
      </c>
      <c r="J410" s="279"/>
      <c r="K410" s="713"/>
    </row>
    <row r="411" spans="1:11" ht="15.75" x14ac:dyDescent="0.25">
      <c r="A411" s="719"/>
      <c r="B411" s="722"/>
      <c r="C411" s="744"/>
      <c r="D411" s="324">
        <v>2022</v>
      </c>
      <c r="E411" s="735"/>
      <c r="F411" s="735"/>
      <c r="G411" s="315">
        <f t="shared" si="9"/>
        <v>30</v>
      </c>
      <c r="H411" s="279"/>
      <c r="I411" s="279">
        <v>30</v>
      </c>
      <c r="J411" s="279"/>
      <c r="K411" s="713"/>
    </row>
    <row r="412" spans="1:11" ht="15.75" x14ac:dyDescent="0.25">
      <c r="A412" s="719"/>
      <c r="B412" s="722"/>
      <c r="C412" s="742" t="s">
        <v>84</v>
      </c>
      <c r="D412" s="324">
        <v>2018</v>
      </c>
      <c r="E412" s="735"/>
      <c r="F412" s="735"/>
      <c r="G412" s="315">
        <f t="shared" si="9"/>
        <v>50</v>
      </c>
      <c r="H412" s="279"/>
      <c r="I412" s="279">
        <v>50</v>
      </c>
      <c r="J412" s="279"/>
      <c r="K412" s="713"/>
    </row>
    <row r="413" spans="1:11" ht="15.75" x14ac:dyDescent="0.25">
      <c r="A413" s="719"/>
      <c r="B413" s="722"/>
      <c r="C413" s="743"/>
      <c r="D413" s="324">
        <v>2019</v>
      </c>
      <c r="E413" s="735"/>
      <c r="F413" s="735"/>
      <c r="G413" s="315">
        <f t="shared" si="9"/>
        <v>50</v>
      </c>
      <c r="H413" s="279"/>
      <c r="I413" s="279">
        <v>50</v>
      </c>
      <c r="J413" s="279"/>
      <c r="K413" s="713"/>
    </row>
    <row r="414" spans="1:11" ht="15.75" x14ac:dyDescent="0.25">
      <c r="A414" s="719"/>
      <c r="B414" s="722"/>
      <c r="C414" s="743"/>
      <c r="D414" s="324">
        <v>2020</v>
      </c>
      <c r="E414" s="735"/>
      <c r="F414" s="735"/>
      <c r="G414" s="315">
        <f t="shared" si="9"/>
        <v>50</v>
      </c>
      <c r="H414" s="279"/>
      <c r="I414" s="279">
        <v>50</v>
      </c>
      <c r="J414" s="279"/>
      <c r="K414" s="713"/>
    </row>
    <row r="415" spans="1:11" ht="15.75" x14ac:dyDescent="0.25">
      <c r="A415" s="719"/>
      <c r="B415" s="722"/>
      <c r="C415" s="743"/>
      <c r="D415" s="324">
        <v>2021</v>
      </c>
      <c r="E415" s="735"/>
      <c r="F415" s="735"/>
      <c r="G415" s="315">
        <f t="shared" si="9"/>
        <v>50</v>
      </c>
      <c r="H415" s="279"/>
      <c r="I415" s="279">
        <v>50</v>
      </c>
      <c r="J415" s="279"/>
      <c r="K415" s="713"/>
    </row>
    <row r="416" spans="1:11" ht="15.75" x14ac:dyDescent="0.25">
      <c r="A416" s="719"/>
      <c r="B416" s="722"/>
      <c r="C416" s="744"/>
      <c r="D416" s="324">
        <v>2022</v>
      </c>
      <c r="E416" s="736"/>
      <c r="F416" s="736"/>
      <c r="G416" s="315">
        <f t="shared" si="9"/>
        <v>50</v>
      </c>
      <c r="H416" s="279"/>
      <c r="I416" s="279">
        <v>50</v>
      </c>
      <c r="J416" s="279"/>
      <c r="K416" s="714"/>
    </row>
    <row r="417" spans="1:11" ht="15.75" customHeight="1" x14ac:dyDescent="0.25">
      <c r="A417" s="719"/>
      <c r="B417" s="722"/>
      <c r="C417" s="512" t="s">
        <v>71</v>
      </c>
      <c r="D417" s="324">
        <v>2018</v>
      </c>
      <c r="E417" s="512" t="s">
        <v>72</v>
      </c>
      <c r="F417" s="734" t="s">
        <v>604</v>
      </c>
      <c r="G417" s="315">
        <f t="shared" si="9"/>
        <v>55</v>
      </c>
      <c r="H417" s="279"/>
      <c r="I417" s="279">
        <v>55</v>
      </c>
      <c r="J417" s="279"/>
      <c r="K417" s="712" t="s">
        <v>493</v>
      </c>
    </row>
    <row r="418" spans="1:11" ht="15.75" x14ac:dyDescent="0.25">
      <c r="A418" s="719"/>
      <c r="B418" s="722"/>
      <c r="C418" s="522"/>
      <c r="D418" s="324">
        <v>2019</v>
      </c>
      <c r="E418" s="522"/>
      <c r="F418" s="735"/>
      <c r="G418" s="315">
        <f t="shared" si="9"/>
        <v>55</v>
      </c>
      <c r="H418" s="279"/>
      <c r="I418" s="279">
        <v>55</v>
      </c>
      <c r="J418" s="279"/>
      <c r="K418" s="713"/>
    </row>
    <row r="419" spans="1:11" ht="15.75" x14ac:dyDescent="0.25">
      <c r="A419" s="719"/>
      <c r="B419" s="722"/>
      <c r="C419" s="522"/>
      <c r="D419" s="324">
        <v>2020</v>
      </c>
      <c r="E419" s="522"/>
      <c r="F419" s="735"/>
      <c r="G419" s="315">
        <f t="shared" si="9"/>
        <v>55</v>
      </c>
      <c r="H419" s="279"/>
      <c r="I419" s="279">
        <v>55</v>
      </c>
      <c r="J419" s="279"/>
      <c r="K419" s="713"/>
    </row>
    <row r="420" spans="1:11" ht="15.75" x14ac:dyDescent="0.25">
      <c r="A420" s="719"/>
      <c r="B420" s="722"/>
      <c r="C420" s="522"/>
      <c r="D420" s="324">
        <v>2021</v>
      </c>
      <c r="E420" s="522"/>
      <c r="F420" s="735"/>
      <c r="G420" s="315">
        <f t="shared" si="9"/>
        <v>55</v>
      </c>
      <c r="H420" s="279"/>
      <c r="I420" s="279">
        <v>55</v>
      </c>
      <c r="J420" s="279"/>
      <c r="K420" s="713"/>
    </row>
    <row r="421" spans="1:11" ht="63" customHeight="1" x14ac:dyDescent="0.25">
      <c r="A421" s="719"/>
      <c r="B421" s="722"/>
      <c r="C421" s="679"/>
      <c r="D421" s="324">
        <v>2022</v>
      </c>
      <c r="E421" s="679"/>
      <c r="F421" s="736"/>
      <c r="G421" s="315">
        <f t="shared" si="9"/>
        <v>55</v>
      </c>
      <c r="H421" s="279"/>
      <c r="I421" s="279">
        <v>55</v>
      </c>
      <c r="J421" s="279"/>
      <c r="K421" s="714"/>
    </row>
    <row r="422" spans="1:11" ht="141.75" customHeight="1" x14ac:dyDescent="0.25">
      <c r="B422" s="722"/>
      <c r="C422" s="61" t="s">
        <v>79</v>
      </c>
      <c r="D422" s="328">
        <v>2018</v>
      </c>
      <c r="E422" s="262" t="s">
        <v>33</v>
      </c>
      <c r="F422" s="307" t="s">
        <v>604</v>
      </c>
      <c r="G422" s="315">
        <f t="shared" si="9"/>
        <v>250</v>
      </c>
      <c r="H422" s="279"/>
      <c r="I422" s="279">
        <v>250</v>
      </c>
      <c r="J422" s="279"/>
      <c r="K422" s="263" t="s">
        <v>87</v>
      </c>
    </row>
    <row r="423" spans="1:11" ht="30" customHeight="1" x14ac:dyDescent="0.25">
      <c r="A423" s="719"/>
      <c r="B423" s="722"/>
      <c r="C423" s="706" t="s">
        <v>498</v>
      </c>
      <c r="D423" s="324">
        <v>2018</v>
      </c>
      <c r="E423" s="512" t="s">
        <v>80</v>
      </c>
      <c r="F423" s="751" t="s">
        <v>604</v>
      </c>
      <c r="G423" s="315">
        <f t="shared" si="9"/>
        <v>90</v>
      </c>
      <c r="H423" s="279"/>
      <c r="I423" s="279">
        <v>50</v>
      </c>
      <c r="J423" s="279">
        <v>40</v>
      </c>
      <c r="K423" s="712" t="s">
        <v>85</v>
      </c>
    </row>
    <row r="424" spans="1:11" ht="30" customHeight="1" x14ac:dyDescent="0.25">
      <c r="A424" s="719"/>
      <c r="B424" s="722"/>
      <c r="C424" s="707"/>
      <c r="D424" s="324">
        <v>2019</v>
      </c>
      <c r="E424" s="522"/>
      <c r="F424" s="751"/>
      <c r="G424" s="315">
        <f t="shared" si="9"/>
        <v>90</v>
      </c>
      <c r="H424" s="279"/>
      <c r="I424" s="279">
        <v>50</v>
      </c>
      <c r="J424" s="279">
        <v>40</v>
      </c>
      <c r="K424" s="713"/>
    </row>
    <row r="425" spans="1:11" ht="30" customHeight="1" x14ac:dyDescent="0.25">
      <c r="A425" s="719"/>
      <c r="B425" s="722"/>
      <c r="C425" s="707"/>
      <c r="D425" s="324">
        <v>2020</v>
      </c>
      <c r="E425" s="522"/>
      <c r="F425" s="751"/>
      <c r="G425" s="315">
        <f t="shared" si="9"/>
        <v>100</v>
      </c>
      <c r="H425" s="279"/>
      <c r="I425" s="279">
        <v>60</v>
      </c>
      <c r="J425" s="279">
        <v>40</v>
      </c>
      <c r="K425" s="713"/>
    </row>
    <row r="426" spans="1:11" ht="30" customHeight="1" x14ac:dyDescent="0.25">
      <c r="A426" s="719"/>
      <c r="B426" s="722"/>
      <c r="C426" s="707"/>
      <c r="D426" s="324">
        <v>2021</v>
      </c>
      <c r="E426" s="522"/>
      <c r="F426" s="751"/>
      <c r="G426" s="315">
        <f t="shared" si="9"/>
        <v>110</v>
      </c>
      <c r="H426" s="279"/>
      <c r="I426" s="279">
        <v>70</v>
      </c>
      <c r="J426" s="279">
        <v>40</v>
      </c>
      <c r="K426" s="713"/>
    </row>
    <row r="427" spans="1:11" ht="30" customHeight="1" x14ac:dyDescent="0.25">
      <c r="A427" s="719"/>
      <c r="B427" s="722"/>
      <c r="C427" s="708"/>
      <c r="D427" s="324">
        <v>2022</v>
      </c>
      <c r="E427" s="679"/>
      <c r="F427" s="751"/>
      <c r="G427" s="315">
        <f t="shared" si="9"/>
        <v>120</v>
      </c>
      <c r="H427" s="279"/>
      <c r="I427" s="279">
        <v>70</v>
      </c>
      <c r="J427" s="279">
        <v>50</v>
      </c>
      <c r="K427" s="714"/>
    </row>
    <row r="428" spans="1:11" ht="141.75" x14ac:dyDescent="0.25">
      <c r="B428" s="722"/>
      <c r="C428" s="264" t="s">
        <v>1</v>
      </c>
      <c r="D428" s="286">
        <v>2019</v>
      </c>
      <c r="E428" s="262" t="s">
        <v>2</v>
      </c>
      <c r="F428" s="301" t="s">
        <v>604</v>
      </c>
      <c r="G428" s="315">
        <f t="shared" si="9"/>
        <v>50</v>
      </c>
      <c r="H428" s="279"/>
      <c r="I428" s="279">
        <v>50</v>
      </c>
      <c r="J428" s="279"/>
      <c r="K428" s="263" t="s">
        <v>0</v>
      </c>
    </row>
    <row r="429" spans="1:11" ht="15.75" x14ac:dyDescent="0.25">
      <c r="A429" s="719"/>
      <c r="B429" s="722"/>
      <c r="C429" s="512" t="s">
        <v>579</v>
      </c>
      <c r="D429" s="324">
        <v>2018</v>
      </c>
      <c r="E429" s="512" t="s">
        <v>106</v>
      </c>
      <c r="F429" s="734" t="s">
        <v>604</v>
      </c>
      <c r="G429" s="315">
        <f t="shared" si="9"/>
        <v>50</v>
      </c>
      <c r="H429" s="279"/>
      <c r="I429" s="279">
        <v>50</v>
      </c>
      <c r="J429" s="279"/>
      <c r="K429" s="263"/>
    </row>
    <row r="430" spans="1:11" ht="15.75" x14ac:dyDescent="0.25">
      <c r="A430" s="719"/>
      <c r="B430" s="722"/>
      <c r="C430" s="522"/>
      <c r="D430" s="324">
        <v>2019</v>
      </c>
      <c r="E430" s="522"/>
      <c r="F430" s="735"/>
      <c r="G430" s="315">
        <f t="shared" si="9"/>
        <v>50</v>
      </c>
      <c r="H430" s="279"/>
      <c r="I430" s="279">
        <v>50</v>
      </c>
      <c r="J430" s="279"/>
      <c r="K430" s="263"/>
    </row>
    <row r="431" spans="1:11" ht="15.75" x14ac:dyDescent="0.25">
      <c r="A431" s="719"/>
      <c r="B431" s="722"/>
      <c r="C431" s="522"/>
      <c r="D431" s="324">
        <v>2020</v>
      </c>
      <c r="E431" s="522"/>
      <c r="F431" s="735"/>
      <c r="G431" s="315">
        <f t="shared" si="9"/>
        <v>50</v>
      </c>
      <c r="H431" s="279"/>
      <c r="I431" s="279">
        <v>50</v>
      </c>
      <c r="J431" s="279"/>
      <c r="K431" s="263"/>
    </row>
    <row r="432" spans="1:11" ht="15.75" x14ac:dyDescent="0.25">
      <c r="A432" s="719"/>
      <c r="B432" s="722"/>
      <c r="C432" s="522"/>
      <c r="D432" s="324">
        <v>2021</v>
      </c>
      <c r="E432" s="522"/>
      <c r="F432" s="735"/>
      <c r="G432" s="315">
        <f t="shared" si="9"/>
        <v>50</v>
      </c>
      <c r="H432" s="279"/>
      <c r="I432" s="279">
        <v>50</v>
      </c>
      <c r="J432" s="279"/>
      <c r="K432" s="263"/>
    </row>
    <row r="433" spans="1:11" ht="60" x14ac:dyDescent="0.25">
      <c r="A433" s="720"/>
      <c r="B433" s="722"/>
      <c r="C433" s="679"/>
      <c r="D433" s="324">
        <v>2022</v>
      </c>
      <c r="E433" s="679"/>
      <c r="F433" s="736"/>
      <c r="G433" s="315">
        <f t="shared" si="9"/>
        <v>50</v>
      </c>
      <c r="H433" s="279"/>
      <c r="I433" s="279">
        <v>50</v>
      </c>
      <c r="J433" s="279"/>
      <c r="K433" s="263" t="s">
        <v>0</v>
      </c>
    </row>
    <row r="434" spans="1:11" x14ac:dyDescent="0.25">
      <c r="A434" s="699" t="s">
        <v>36</v>
      </c>
      <c r="B434" s="699"/>
      <c r="C434" s="699"/>
      <c r="D434" s="699"/>
      <c r="E434" s="289"/>
      <c r="F434" s="302"/>
      <c r="G434" s="317">
        <f t="shared" si="9"/>
        <v>3200</v>
      </c>
      <c r="H434" s="289">
        <f>SUM(H392:H433)</f>
        <v>0</v>
      </c>
      <c r="I434" s="289">
        <f t="shared" ref="I434:J434" si="11">SUM(I392:I433)</f>
        <v>2990</v>
      </c>
      <c r="J434" s="289">
        <f t="shared" si="11"/>
        <v>210</v>
      </c>
      <c r="K434" s="289"/>
    </row>
    <row r="435" spans="1:11" s="295" customFormat="1" ht="98.25" customHeight="1" x14ac:dyDescent="0.25">
      <c r="A435" s="724"/>
      <c r="B435" s="721" t="s">
        <v>628</v>
      </c>
      <c r="C435" s="267" t="s">
        <v>629</v>
      </c>
      <c r="D435" s="324"/>
      <c r="E435" s="275"/>
      <c r="F435" s="734" t="s">
        <v>604</v>
      </c>
      <c r="G435" s="315">
        <f t="shared" si="9"/>
        <v>0</v>
      </c>
      <c r="H435" s="291"/>
      <c r="I435" s="291"/>
      <c r="J435" s="291"/>
      <c r="K435" s="738" t="s">
        <v>4</v>
      </c>
    </row>
    <row r="436" spans="1:11" ht="24" customHeight="1" x14ac:dyDescent="0.25">
      <c r="A436" s="725"/>
      <c r="B436" s="722"/>
      <c r="C436" s="741" t="s">
        <v>5</v>
      </c>
      <c r="D436" s="324">
        <v>2018</v>
      </c>
      <c r="E436" s="710" t="s">
        <v>551</v>
      </c>
      <c r="F436" s="735"/>
      <c r="G436" s="315">
        <f t="shared" si="9"/>
        <v>102</v>
      </c>
      <c r="H436" s="279"/>
      <c r="I436" s="279">
        <v>102</v>
      </c>
      <c r="J436" s="279"/>
      <c r="K436" s="739"/>
    </row>
    <row r="437" spans="1:11" ht="24" customHeight="1" x14ac:dyDescent="0.25">
      <c r="A437" s="725"/>
      <c r="B437" s="722"/>
      <c r="C437" s="741"/>
      <c r="D437" s="324">
        <v>2019</v>
      </c>
      <c r="E437" s="710"/>
      <c r="F437" s="735"/>
      <c r="G437" s="315">
        <f t="shared" si="9"/>
        <v>102</v>
      </c>
      <c r="H437" s="279"/>
      <c r="I437" s="279">
        <v>102</v>
      </c>
      <c r="J437" s="279"/>
      <c r="K437" s="739"/>
    </row>
    <row r="438" spans="1:11" ht="24" customHeight="1" x14ac:dyDescent="0.25">
      <c r="A438" s="725"/>
      <c r="B438" s="722"/>
      <c r="C438" s="741"/>
      <c r="D438" s="324">
        <v>2020</v>
      </c>
      <c r="E438" s="710"/>
      <c r="F438" s="735"/>
      <c r="G438" s="315">
        <f t="shared" si="9"/>
        <v>102</v>
      </c>
      <c r="H438" s="279"/>
      <c r="I438" s="279">
        <v>102</v>
      </c>
      <c r="J438" s="279"/>
      <c r="K438" s="739"/>
    </row>
    <row r="439" spans="1:11" ht="24" customHeight="1" x14ac:dyDescent="0.25">
      <c r="A439" s="725"/>
      <c r="B439" s="722"/>
      <c r="C439" s="741"/>
      <c r="D439" s="324">
        <v>2021</v>
      </c>
      <c r="E439" s="710"/>
      <c r="F439" s="735"/>
      <c r="G439" s="315">
        <f t="shared" si="9"/>
        <v>102</v>
      </c>
      <c r="H439" s="279"/>
      <c r="I439" s="279">
        <v>102</v>
      </c>
      <c r="J439" s="279"/>
      <c r="K439" s="739"/>
    </row>
    <row r="440" spans="1:11" ht="31.5" customHeight="1" x14ac:dyDescent="0.25">
      <c r="A440" s="725"/>
      <c r="B440" s="722"/>
      <c r="C440" s="524"/>
      <c r="D440" s="324">
        <v>2022</v>
      </c>
      <c r="E440" s="710"/>
      <c r="F440" s="735"/>
      <c r="G440" s="315">
        <f t="shared" si="9"/>
        <v>102</v>
      </c>
      <c r="H440" s="279"/>
      <c r="I440" s="279">
        <v>102</v>
      </c>
      <c r="J440" s="279"/>
      <c r="K440" s="739"/>
    </row>
    <row r="441" spans="1:11" ht="31.5" customHeight="1" x14ac:dyDescent="0.25">
      <c r="A441" s="719"/>
      <c r="B441" s="722"/>
      <c r="C441" s="512" t="s">
        <v>6</v>
      </c>
      <c r="D441" s="324">
        <v>2018</v>
      </c>
      <c r="E441" s="710"/>
      <c r="F441" s="735"/>
      <c r="G441" s="315">
        <f t="shared" si="9"/>
        <v>108</v>
      </c>
      <c r="H441" s="279"/>
      <c r="I441" s="279">
        <v>108</v>
      </c>
      <c r="J441" s="279"/>
      <c r="K441" s="739"/>
    </row>
    <row r="442" spans="1:11" ht="31.5" customHeight="1" x14ac:dyDescent="0.25">
      <c r="A442" s="719"/>
      <c r="B442" s="722"/>
      <c r="C442" s="522"/>
      <c r="D442" s="324">
        <v>2019</v>
      </c>
      <c r="E442" s="710"/>
      <c r="F442" s="735"/>
      <c r="G442" s="315">
        <f t="shared" si="9"/>
        <v>108</v>
      </c>
      <c r="H442" s="279"/>
      <c r="I442" s="279">
        <v>108</v>
      </c>
      <c r="J442" s="279"/>
      <c r="K442" s="739"/>
    </row>
    <row r="443" spans="1:11" ht="31.5" customHeight="1" x14ac:dyDescent="0.25">
      <c r="A443" s="719"/>
      <c r="B443" s="722"/>
      <c r="C443" s="522"/>
      <c r="D443" s="324">
        <v>2020</v>
      </c>
      <c r="E443" s="710"/>
      <c r="F443" s="735"/>
      <c r="G443" s="315">
        <f t="shared" si="9"/>
        <v>108</v>
      </c>
      <c r="H443" s="279"/>
      <c r="I443" s="279">
        <v>108</v>
      </c>
      <c r="J443" s="279"/>
      <c r="K443" s="739"/>
    </row>
    <row r="444" spans="1:11" ht="31.5" customHeight="1" x14ac:dyDescent="0.25">
      <c r="A444" s="719"/>
      <c r="B444" s="722"/>
      <c r="C444" s="522"/>
      <c r="D444" s="324">
        <v>2021</v>
      </c>
      <c r="E444" s="710"/>
      <c r="F444" s="735"/>
      <c r="G444" s="315">
        <f t="shared" si="9"/>
        <v>108</v>
      </c>
      <c r="H444" s="279"/>
      <c r="I444" s="279">
        <v>108</v>
      </c>
      <c r="J444" s="279"/>
      <c r="K444" s="739"/>
    </row>
    <row r="445" spans="1:11" ht="31.5" customHeight="1" x14ac:dyDescent="0.25">
      <c r="A445" s="719"/>
      <c r="B445" s="722"/>
      <c r="C445" s="679"/>
      <c r="D445" s="324">
        <v>2022</v>
      </c>
      <c r="E445" s="710"/>
      <c r="F445" s="735"/>
      <c r="G445" s="315">
        <f t="shared" si="9"/>
        <v>108</v>
      </c>
      <c r="H445" s="279"/>
      <c r="I445" s="279">
        <v>108</v>
      </c>
      <c r="J445" s="279"/>
      <c r="K445" s="739"/>
    </row>
    <row r="446" spans="1:11" ht="31.5" customHeight="1" x14ac:dyDescent="0.25">
      <c r="A446" s="719"/>
      <c r="B446" s="722"/>
      <c r="C446" s="512" t="s">
        <v>7</v>
      </c>
      <c r="D446" s="324">
        <v>2018</v>
      </c>
      <c r="E446" s="710"/>
      <c r="F446" s="735"/>
      <c r="G446" s="315">
        <f t="shared" si="9"/>
        <v>18</v>
      </c>
      <c r="H446" s="279"/>
      <c r="I446" s="279">
        <v>18</v>
      </c>
      <c r="J446" s="279"/>
      <c r="K446" s="739"/>
    </row>
    <row r="447" spans="1:11" ht="31.5" customHeight="1" x14ac:dyDescent="0.25">
      <c r="A447" s="719"/>
      <c r="B447" s="722"/>
      <c r="C447" s="522"/>
      <c r="D447" s="324">
        <v>2019</v>
      </c>
      <c r="E447" s="710"/>
      <c r="F447" s="735"/>
      <c r="G447" s="315">
        <f t="shared" si="9"/>
        <v>18</v>
      </c>
      <c r="H447" s="279"/>
      <c r="I447" s="279">
        <v>18</v>
      </c>
      <c r="J447" s="279"/>
      <c r="K447" s="739"/>
    </row>
    <row r="448" spans="1:11" ht="31.5" customHeight="1" x14ac:dyDescent="0.25">
      <c r="A448" s="719"/>
      <c r="B448" s="722"/>
      <c r="C448" s="522"/>
      <c r="D448" s="324">
        <v>2020</v>
      </c>
      <c r="E448" s="710"/>
      <c r="F448" s="735"/>
      <c r="G448" s="315">
        <f t="shared" si="9"/>
        <v>18</v>
      </c>
      <c r="H448" s="279"/>
      <c r="I448" s="279">
        <v>18</v>
      </c>
      <c r="J448" s="279"/>
      <c r="K448" s="739"/>
    </row>
    <row r="449" spans="1:11" ht="31.5" customHeight="1" x14ac:dyDescent="0.25">
      <c r="A449" s="719"/>
      <c r="B449" s="722"/>
      <c r="C449" s="522"/>
      <c r="D449" s="324">
        <v>2021</v>
      </c>
      <c r="E449" s="710"/>
      <c r="F449" s="735"/>
      <c r="G449" s="315">
        <f t="shared" si="9"/>
        <v>18</v>
      </c>
      <c r="H449" s="279"/>
      <c r="I449" s="279">
        <v>18</v>
      </c>
      <c r="J449" s="279"/>
      <c r="K449" s="739"/>
    </row>
    <row r="450" spans="1:11" ht="78.75" customHeight="1" x14ac:dyDescent="0.25">
      <c r="A450" s="719"/>
      <c r="B450" s="722"/>
      <c r="C450" s="679"/>
      <c r="D450" s="324">
        <v>2022</v>
      </c>
      <c r="E450" s="710"/>
      <c r="F450" s="735"/>
      <c r="G450" s="315">
        <f t="shared" si="9"/>
        <v>18</v>
      </c>
      <c r="H450" s="279"/>
      <c r="I450" s="279">
        <v>18</v>
      </c>
      <c r="J450" s="279"/>
      <c r="K450" s="740"/>
    </row>
    <row r="451" spans="1:11" ht="31.5" customHeight="1" x14ac:dyDescent="0.25">
      <c r="A451" s="719"/>
      <c r="B451" s="722"/>
      <c r="C451" s="267" t="s">
        <v>8</v>
      </c>
      <c r="D451" s="324"/>
      <c r="E451" s="710"/>
      <c r="F451" s="735"/>
      <c r="G451" s="315">
        <f t="shared" si="9"/>
        <v>0</v>
      </c>
      <c r="H451" s="279"/>
      <c r="I451" s="279"/>
      <c r="J451" s="279"/>
      <c r="K451" s="712" t="s">
        <v>12</v>
      </c>
    </row>
    <row r="452" spans="1:11" ht="31.5" customHeight="1" x14ac:dyDescent="0.25">
      <c r="A452" s="719"/>
      <c r="B452" s="722"/>
      <c r="C452" s="512" t="s">
        <v>9</v>
      </c>
      <c r="D452" s="324">
        <v>2018</v>
      </c>
      <c r="E452" s="710"/>
      <c r="F452" s="735"/>
      <c r="G452" s="315">
        <f t="shared" si="9"/>
        <v>30</v>
      </c>
      <c r="H452" s="279"/>
      <c r="I452" s="279">
        <v>30</v>
      </c>
      <c r="J452" s="279"/>
      <c r="K452" s="713"/>
    </row>
    <row r="453" spans="1:11" ht="31.5" customHeight="1" x14ac:dyDescent="0.25">
      <c r="A453" s="719"/>
      <c r="B453" s="722"/>
      <c r="C453" s="522"/>
      <c r="D453" s="324">
        <v>2019</v>
      </c>
      <c r="E453" s="710"/>
      <c r="F453" s="735"/>
      <c r="G453" s="315">
        <f t="shared" si="9"/>
        <v>30</v>
      </c>
      <c r="H453" s="279"/>
      <c r="I453" s="279">
        <v>30</v>
      </c>
      <c r="J453" s="279"/>
      <c r="K453" s="713"/>
    </row>
    <row r="454" spans="1:11" ht="31.5" customHeight="1" x14ac:dyDescent="0.25">
      <c r="A454" s="719"/>
      <c r="B454" s="722"/>
      <c r="C454" s="522"/>
      <c r="D454" s="324">
        <v>2020</v>
      </c>
      <c r="E454" s="710"/>
      <c r="F454" s="735"/>
      <c r="G454" s="315">
        <f t="shared" ref="G454:G473" si="12">H454+I454+J454</f>
        <v>30</v>
      </c>
      <c r="H454" s="279"/>
      <c r="I454" s="279">
        <v>30</v>
      </c>
      <c r="J454" s="279"/>
      <c r="K454" s="713"/>
    </row>
    <row r="455" spans="1:11" ht="31.5" customHeight="1" x14ac:dyDescent="0.25">
      <c r="A455" s="719"/>
      <c r="B455" s="722"/>
      <c r="C455" s="522"/>
      <c r="D455" s="324">
        <v>2021</v>
      </c>
      <c r="E455" s="710"/>
      <c r="F455" s="735"/>
      <c r="G455" s="315">
        <f t="shared" si="12"/>
        <v>30</v>
      </c>
      <c r="H455" s="279"/>
      <c r="I455" s="279">
        <v>30</v>
      </c>
      <c r="J455" s="279"/>
      <c r="K455" s="713"/>
    </row>
    <row r="456" spans="1:11" ht="31.5" customHeight="1" x14ac:dyDescent="0.25">
      <c r="A456" s="719"/>
      <c r="B456" s="722"/>
      <c r="C456" s="679"/>
      <c r="D456" s="324">
        <v>2022</v>
      </c>
      <c r="E456" s="710"/>
      <c r="F456" s="735"/>
      <c r="G456" s="315">
        <f t="shared" si="12"/>
        <v>30</v>
      </c>
      <c r="H456" s="279"/>
      <c r="I456" s="279">
        <v>30</v>
      </c>
      <c r="J456" s="279"/>
      <c r="K456" s="713"/>
    </row>
    <row r="457" spans="1:11" ht="31.5" customHeight="1" x14ac:dyDescent="0.25">
      <c r="A457" s="719"/>
      <c r="B457" s="722"/>
      <c r="C457" s="512" t="s">
        <v>10</v>
      </c>
      <c r="D457" s="324">
        <v>2018</v>
      </c>
      <c r="E457" s="710"/>
      <c r="F457" s="735"/>
      <c r="G457" s="315">
        <f t="shared" si="12"/>
        <v>20</v>
      </c>
      <c r="H457" s="279"/>
      <c r="I457" s="279">
        <v>20</v>
      </c>
      <c r="J457" s="279"/>
      <c r="K457" s="713"/>
    </row>
    <row r="458" spans="1:11" ht="15.75" customHeight="1" x14ac:dyDescent="0.25">
      <c r="A458" s="719"/>
      <c r="B458" s="722"/>
      <c r="C458" s="522"/>
      <c r="D458" s="324">
        <v>2019</v>
      </c>
      <c r="E458" s="710"/>
      <c r="F458" s="735"/>
      <c r="G458" s="315">
        <f t="shared" si="12"/>
        <v>30</v>
      </c>
      <c r="H458" s="279"/>
      <c r="I458" s="279">
        <v>30</v>
      </c>
      <c r="J458" s="279"/>
      <c r="K458" s="713"/>
    </row>
    <row r="459" spans="1:11" ht="15.75" customHeight="1" x14ac:dyDescent="0.25">
      <c r="A459" s="719"/>
      <c r="B459" s="722"/>
      <c r="C459" s="522"/>
      <c r="D459" s="324">
        <v>2020</v>
      </c>
      <c r="E459" s="710"/>
      <c r="F459" s="735"/>
      <c r="G459" s="315">
        <f t="shared" si="12"/>
        <v>30</v>
      </c>
      <c r="H459" s="279"/>
      <c r="I459" s="279">
        <v>30</v>
      </c>
      <c r="J459" s="279"/>
      <c r="K459" s="713"/>
    </row>
    <row r="460" spans="1:11" ht="15.75" customHeight="1" x14ac:dyDescent="0.25">
      <c r="A460" s="719"/>
      <c r="B460" s="722"/>
      <c r="C460" s="522"/>
      <c r="D460" s="324">
        <v>2021</v>
      </c>
      <c r="E460" s="710"/>
      <c r="F460" s="735"/>
      <c r="G460" s="315">
        <f t="shared" si="12"/>
        <v>30</v>
      </c>
      <c r="H460" s="279"/>
      <c r="I460" s="279">
        <v>30</v>
      </c>
      <c r="J460" s="279"/>
      <c r="K460" s="713"/>
    </row>
    <row r="461" spans="1:11" ht="15.75" customHeight="1" x14ac:dyDescent="0.25">
      <c r="A461" s="719"/>
      <c r="B461" s="722"/>
      <c r="C461" s="679"/>
      <c r="D461" s="324">
        <v>2022</v>
      </c>
      <c r="E461" s="710"/>
      <c r="F461" s="735"/>
      <c r="G461" s="315">
        <f t="shared" si="12"/>
        <v>30</v>
      </c>
      <c r="H461" s="279"/>
      <c r="I461" s="279">
        <v>30</v>
      </c>
      <c r="J461" s="279"/>
      <c r="K461" s="713"/>
    </row>
    <row r="462" spans="1:11" ht="31.5" customHeight="1" x14ac:dyDescent="0.25">
      <c r="A462" s="719"/>
      <c r="B462" s="722"/>
      <c r="C462" s="512" t="s">
        <v>11</v>
      </c>
      <c r="D462" s="324">
        <v>2018</v>
      </c>
      <c r="E462" s="710"/>
      <c r="F462" s="735"/>
      <c r="G462" s="315">
        <f t="shared" si="12"/>
        <v>30</v>
      </c>
      <c r="H462" s="279"/>
      <c r="I462" s="279">
        <v>30</v>
      </c>
      <c r="J462" s="279"/>
      <c r="K462" s="713"/>
    </row>
    <row r="463" spans="1:11" ht="16.5" customHeight="1" x14ac:dyDescent="0.25">
      <c r="A463" s="719"/>
      <c r="B463" s="722"/>
      <c r="C463" s="522"/>
      <c r="D463" s="324">
        <v>2019</v>
      </c>
      <c r="E463" s="710"/>
      <c r="F463" s="735"/>
      <c r="G463" s="315">
        <f t="shared" si="12"/>
        <v>30</v>
      </c>
      <c r="H463" s="279"/>
      <c r="I463" s="279">
        <v>30</v>
      </c>
      <c r="J463" s="279"/>
      <c r="K463" s="713"/>
    </row>
    <row r="464" spans="1:11" ht="16.5" customHeight="1" x14ac:dyDescent="0.25">
      <c r="A464" s="719"/>
      <c r="B464" s="722"/>
      <c r="C464" s="522"/>
      <c r="D464" s="324">
        <v>2020</v>
      </c>
      <c r="E464" s="710"/>
      <c r="F464" s="735"/>
      <c r="G464" s="315">
        <f t="shared" si="12"/>
        <v>30</v>
      </c>
      <c r="H464" s="279"/>
      <c r="I464" s="279">
        <v>30</v>
      </c>
      <c r="J464" s="279"/>
      <c r="K464" s="713"/>
    </row>
    <row r="465" spans="1:11" ht="16.5" customHeight="1" x14ac:dyDescent="0.25">
      <c r="A465" s="719"/>
      <c r="B465" s="722"/>
      <c r="C465" s="522"/>
      <c r="D465" s="324">
        <v>2021</v>
      </c>
      <c r="E465" s="710"/>
      <c r="F465" s="735"/>
      <c r="G465" s="315">
        <f t="shared" si="12"/>
        <v>30</v>
      </c>
      <c r="H465" s="279"/>
      <c r="I465" s="279">
        <v>30</v>
      </c>
      <c r="J465" s="279"/>
      <c r="K465" s="713"/>
    </row>
    <row r="466" spans="1:11" ht="16.5" customHeight="1" x14ac:dyDescent="0.25">
      <c r="A466" s="719"/>
      <c r="B466" s="722"/>
      <c r="C466" s="679"/>
      <c r="D466" s="324">
        <v>2022</v>
      </c>
      <c r="E466" s="711"/>
      <c r="F466" s="735"/>
      <c r="G466" s="315">
        <f t="shared" si="12"/>
        <v>30</v>
      </c>
      <c r="H466" s="279"/>
      <c r="I466" s="279">
        <v>30</v>
      </c>
      <c r="J466" s="279"/>
      <c r="K466" s="714"/>
    </row>
    <row r="467" spans="1:11" ht="16.5" customHeight="1" x14ac:dyDescent="0.25">
      <c r="A467" s="314"/>
      <c r="B467" s="722"/>
      <c r="C467" s="512" t="s">
        <v>13</v>
      </c>
      <c r="D467" s="324">
        <v>2018</v>
      </c>
      <c r="E467" s="709" t="s">
        <v>136</v>
      </c>
      <c r="F467" s="735"/>
      <c r="G467" s="315">
        <f t="shared" si="12"/>
        <v>300</v>
      </c>
      <c r="H467" s="279"/>
      <c r="I467" s="279">
        <v>300</v>
      </c>
      <c r="J467" s="279"/>
      <c r="K467" s="712" t="s">
        <v>559</v>
      </c>
    </row>
    <row r="468" spans="1:11" ht="16.5" customHeight="1" x14ac:dyDescent="0.25">
      <c r="A468" s="314"/>
      <c r="B468" s="722"/>
      <c r="C468" s="522"/>
      <c r="D468" s="324">
        <v>2019</v>
      </c>
      <c r="E468" s="710"/>
      <c r="F468" s="735"/>
      <c r="G468" s="315">
        <f t="shared" si="12"/>
        <v>300</v>
      </c>
      <c r="H468" s="279"/>
      <c r="I468" s="279">
        <v>300</v>
      </c>
      <c r="J468" s="279"/>
      <c r="K468" s="713"/>
    </row>
    <row r="469" spans="1:11" ht="16.5" customHeight="1" x14ac:dyDescent="0.25">
      <c r="A469" s="314"/>
      <c r="B469" s="722"/>
      <c r="C469" s="522"/>
      <c r="D469" s="324">
        <v>2020</v>
      </c>
      <c r="E469" s="710"/>
      <c r="F469" s="735"/>
      <c r="G469" s="315">
        <f t="shared" si="12"/>
        <v>300</v>
      </c>
      <c r="H469" s="279"/>
      <c r="I469" s="279">
        <v>300</v>
      </c>
      <c r="J469" s="279"/>
      <c r="K469" s="713"/>
    </row>
    <row r="470" spans="1:11" ht="16.5" customHeight="1" x14ac:dyDescent="0.25">
      <c r="A470" s="314"/>
      <c r="B470" s="722"/>
      <c r="C470" s="522"/>
      <c r="D470" s="324">
        <v>2021</v>
      </c>
      <c r="E470" s="710"/>
      <c r="F470" s="735"/>
      <c r="G470" s="315">
        <f t="shared" si="12"/>
        <v>300</v>
      </c>
      <c r="H470" s="279"/>
      <c r="I470" s="279">
        <v>300</v>
      </c>
      <c r="J470" s="279"/>
      <c r="K470" s="713"/>
    </row>
    <row r="471" spans="1:11" ht="111.75" customHeight="1" x14ac:dyDescent="0.25">
      <c r="B471" s="722"/>
      <c r="C471" s="679"/>
      <c r="D471" s="324">
        <v>2022</v>
      </c>
      <c r="E471" s="711"/>
      <c r="F471" s="736"/>
      <c r="G471" s="315">
        <f t="shared" si="12"/>
        <v>300</v>
      </c>
      <c r="H471" s="279"/>
      <c r="I471" s="279">
        <v>300</v>
      </c>
      <c r="J471" s="279"/>
      <c r="K471" s="714"/>
    </row>
    <row r="472" spans="1:11" x14ac:dyDescent="0.25">
      <c r="A472" s="699" t="s">
        <v>36</v>
      </c>
      <c r="B472" s="699"/>
      <c r="C472" s="699"/>
      <c r="D472" s="699"/>
      <c r="E472" s="289"/>
      <c r="F472" s="302"/>
      <c r="G472" s="317">
        <f t="shared" si="12"/>
        <v>3080</v>
      </c>
      <c r="H472" s="289">
        <f>SUM(H435:H471)</f>
        <v>0</v>
      </c>
      <c r="I472" s="289">
        <f t="shared" ref="I472:J472" si="13">SUM(I435:I471)</f>
        <v>3080</v>
      </c>
      <c r="J472" s="289">
        <f t="shared" si="13"/>
        <v>0</v>
      </c>
      <c r="K472" s="289"/>
    </row>
    <row r="473" spans="1:11" ht="18.75" customHeight="1" x14ac:dyDescent="0.25">
      <c r="A473" s="737" t="s">
        <v>24</v>
      </c>
      <c r="B473" s="737"/>
      <c r="C473" s="737"/>
      <c r="D473" s="737"/>
      <c r="E473" s="737"/>
      <c r="F473" s="737"/>
      <c r="G473" s="316">
        <f t="shared" si="12"/>
        <v>315294</v>
      </c>
      <c r="H473" s="309">
        <f>H63+H159+H274+H290+H391+H434+H472</f>
        <v>1800</v>
      </c>
      <c r="I473" s="309">
        <f>I63+I159+I274+I290+I391+I434+I472</f>
        <v>295099</v>
      </c>
      <c r="J473" s="309">
        <f t="shared" ref="J473" si="14">J63+J159+J274+J290+J391+J434+J472</f>
        <v>18395</v>
      </c>
      <c r="K473" s="309"/>
    </row>
    <row r="475" spans="1:11" x14ac:dyDescent="0.25">
      <c r="F475" s="287">
        <v>2018</v>
      </c>
      <c r="H475">
        <f>H5+H10+H16+H21+H26+H32+H36+H43+H48+H53+H58+H64+H69+H75+H83+H87+H97+H102+H107+H112+H120+H125+H130+H135+H138+H144+H149+H154+H160+H168+H173+H178+H183+H188+H193+H199+H204+H210+H215+H220+H231+H237+H243+H249+H254+H261+H264+H269+H275+H285+H291+H296+H300+H305+H310+H314+H319+H324+H329+H334+H339+H344+H349+H362++H367+H373+H381+H386+H393+H398+H407+H412+H417+H422+H423+H429+H436+H441+H446+H452+H457+H462+300</f>
        <v>750</v>
      </c>
      <c r="I475">
        <f>I5+I10+I16+I21+I26+I32+I36+I43+I48+I53+I58+I64+I69+I75+I83+I87+I97+I102+I107+I112+I120+I125+I130+I135+I138+I144+I149+I154+I160+I168+I173+I178+I183+I188+I193+I199+I204+I210+I215+I220+I231+I237+I243+I249+I254+I261+I264+I269+I275+I285+I291+I296+I300+I305+I310+I314+I319+I324+I329+I334+I339+I344+I349+I362++I367+I373+I381+I386+I393+I398+I407+I412+I417+I422+I423+I429+I436+I441+I446+I452+I457+I462+300</f>
        <v>53014</v>
      </c>
      <c r="J475">
        <f>J5+J10+J16+J21+J26+J32+J36+J43+J48+J53+J58+J64+J69+J75+J83+J87+J97+J102+J107+J112+J120+J125+J130+J135+J138+J144+J149+J154+J160+J168+J173+J178+J183+J188+J193+J199+J204+J210+J215+J220+J231+J237+J243+J249+J254+J261+J264+J269+J275+J285+J291+J296+J300+J305+J310+J314+J319+J324+J329+J334+J339+J344+J349+J362++J367+J373+J381+J386+J393+J398+J407+J412+J417+J422+J423+J429+J436+J441+J446+J452+J457+J462+300</f>
        <v>17185</v>
      </c>
      <c r="K475">
        <v>70715</v>
      </c>
    </row>
    <row r="476" spans="1:11" x14ac:dyDescent="0.25">
      <c r="F476" s="287">
        <v>2019</v>
      </c>
      <c r="H476">
        <f>H6+H11+H17+H22+H27+H33+H37+H39+H44+H49+H54+H59+H65+H70+H76+H84+H88+H93+H98+H103+H108+H113+H117+H121+H126+H131+H136+H139+H145+H150+H155+H161+H169+H174+H179+H184+H189+H194+H198+H200+H205+H211+H216+H221+H225+H229+H232+H238+H244+H250+H255+H265+H270+H276+H281+H286+H292+H297+H301+H306+H311+H315+H320+H325+H330+H335+H340+H345+H350+H355+H358+H363+H368+H374+H382+H387+H394+H399+H403+H405+H408+H413+H418+H424+H428+H430+H437+H442+H447+H453+H458+H463+H468</f>
        <v>450</v>
      </c>
      <c r="I476">
        <f>I6+I11+I17+I22+I27+I33+I37+I39+I44+I49+I54+I59+I65+I70+I76+I84+I88+I93+I98+I103+I108+I113+I117+I121+I126+I131+I136+I139+I145+I150+I155+I161+I169+I174+I179+I184+I189+I194+I198+I200+I205+I211+I216+I221+I225+I229+I232+I238+I244+I250+I255+I265+I270+I276+I281+I286+I292+I297+I301+I306+I311+I315+I320+I325+I330+I335+I340+I345+I350+I355+I358+I363+I368+I374+I382+I387+I394+I399+I403+I405+I408+I413+I418+I424+I428+I430+I437+I442+I447+I453+I458+I463+I468</f>
        <v>55916</v>
      </c>
      <c r="J476">
        <v>385</v>
      </c>
    </row>
    <row r="477" spans="1:11" x14ac:dyDescent="0.25">
      <c r="F477" s="287">
        <v>2020</v>
      </c>
      <c r="H477">
        <f>H7+H12+H18+H23+H28+H34+H40+H45+H50+H55+H60+H66+H71+H77+H85+H89+H94+H99+H104+H109+H114+H118+H122+H127+H132+H137+H80+H140+H146+H151+H156+H162+H170+H175+H180+H185+H190+H195+H227+H201+H206+H212+H217+H222+H262+H230+H233+H239+H245+H251+H256+H266+H271+H277+H282+H287+H293+H378+H302+H307+O471+H316+H321+H326+H331+H336+H341+H346+H351+H356+H359+H364+H370+H375+H383+H388+H395+H400+H404+H406+H409+H414+H419+H425+M470+H431+H438+H443+H448+H454+H459+H464+H469</f>
        <v>300</v>
      </c>
      <c r="I477">
        <f t="shared" ref="I477:J479" si="15">I7+I12+I18+I23+I28+I34+I40+I45+I50+I55+I60+I66+I71+I77+I85+I89+I94+I99+I104+I109+I114+I118+I122+I127+I132+I137+I80+I140+I146+I151+I156+I162+I170+I175+I180+I185+I190+I195+I227+I201+I206+I212+I217+I222+I262+I230+I233+I239+I245+I251+I256+I266+I271+I277+I282+I287+I293+I378+I302+I307+P471+I316+I321+I326+I331+I336+I341+I346+I351+I356+I359+I364+I370+I375+I383+I388+I395+I400+I404+I406+I409+I414+I419+I425+N470+I431+I438+I443+I448+I454+I459+I464+I469</f>
        <v>56909</v>
      </c>
      <c r="J477">
        <v>485</v>
      </c>
    </row>
    <row r="478" spans="1:11" x14ac:dyDescent="0.25">
      <c r="F478" s="287">
        <v>2021</v>
      </c>
      <c r="H478">
        <f>H8+H13+H19+H24+H29+H35+H41+H46+H51+H56+H61+H67+H72+H78+H86+H90+H95+H100+H105+H110+H115+H119+H123+H128+H133+H138+H81+H141+H147+H152+H157+H163+H171+H176+H181+H186+H191+H196+H228+H202+H207+H213+H218+H223+H263+H231+H234+H240+H246+H252+H257+H267+H272+H278+H283+H288+H294+H379+H303+H308+O472+H317+H322+H327+H332+H337+H342+H347+H352+H357+H360+H365+H371+H376+H384+H389+H396+H401+H405+H407+H410+H415+H420+H426+M471+H432+H439+H444+H449+H455+H460+H465+H470</f>
        <v>300</v>
      </c>
      <c r="I478">
        <f>I8+I13+I19+I24+I29+I35+I41+I46+I51+I56+I61+I67+I72+I78+I86+I90+I95+I100+I105+I110+I115+I119+I123+I128+I133+I138+I81+I141+I147+I152+I157+I163+I171+I176+I181+I186+I191+I196+I228+I202+I207+I213+I218+I223+I263+I231+I234+I240+I246+I252+I257+I267+I272+I278+I283+I288+I294+I379+I303+I308+P472+I317+I322+I327+I332+I337+I342+I347+I352+I357+I360+I365+I371+I376+I384+I389+I396+I402+I405+O408+I411+I416+I421+I427+I466+I433+I440+M428+I445+I450+I456+I461+I471</f>
        <v>61587</v>
      </c>
      <c r="J478">
        <f t="shared" si="15"/>
        <v>325</v>
      </c>
    </row>
    <row r="479" spans="1:11" x14ac:dyDescent="0.25">
      <c r="F479" s="287">
        <v>2022</v>
      </c>
      <c r="H479">
        <f>H9+H14+H20+H25+H30+H36+H42+H47+H52+H57+H62+H68+H73+H79+H87+H91+H96+H101+H106+H111+H116+H120+H124+H129+H134+H139+H82+H142+H148+H153+H158+H164+H172+H177+H182+H187+H192+H197+H229+H203+H208+H214+H219+H224+H264+H232+H235+H241+H247+H253+H258+H268+H273+H279+H284+H289+H295+H380+H304+H309+O473+H318+H323+H328+H333+H338+H343+H348+H353+H358+H361+H366+H372+H377+H385+H390+H397+H402+H406+H408+H411+H416+H421+H427+M472+H433+H440+H445+H450+H456+H461+H466+H471</f>
        <v>300</v>
      </c>
      <c r="I479">
        <f>I9+I14+I20+I25+I30+N37+I42+I47+I52+I57+I62+I68+I73+I79+N92+I91+I96+I101+I106+I111+I116+N120+I124+I129+I134+N139+I82+I142+I148+I153+I158+I164+I172+I177+I182+I187+I192+I197+I229+I202+I208+I214+I219+I224+I264+I232+I235+I241+I247+I253+I258+I268+I273+I279+I284+I289+I295+I380+I304+I309+P473+I318+I323+I328+I333+I338+I343+I348+I353+I358+I361+I366+I372+I377+I385+I390+I397+I402+I406+I408+I411+I416+I421+I427+N472+I433+I440+I445+I450+I456+I461+I466+I471+I166+I167</f>
        <v>66837</v>
      </c>
      <c r="J479">
        <f t="shared" si="15"/>
        <v>335</v>
      </c>
    </row>
  </sheetData>
  <autoFilter ref="A4:K473">
    <filterColumn colId="7" showButton="0"/>
    <filterColumn colId="8" showButton="0"/>
  </autoFilter>
  <mergeCells count="386">
    <mergeCell ref="K5:K9"/>
    <mergeCell ref="K10:K14"/>
    <mergeCell ref="H4:J4"/>
    <mergeCell ref="A1:A3"/>
    <mergeCell ref="B1:B3"/>
    <mergeCell ref="C1:C3"/>
    <mergeCell ref="D1:D3"/>
    <mergeCell ref="E1:E3"/>
    <mergeCell ref="F1:F3"/>
    <mergeCell ref="C10:C14"/>
    <mergeCell ref="A10:A14"/>
    <mergeCell ref="A5:A9"/>
    <mergeCell ref="E10:E14"/>
    <mergeCell ref="F10:F14"/>
    <mergeCell ref="C5:C9"/>
    <mergeCell ref="E5:E9"/>
    <mergeCell ref="F5:F9"/>
    <mergeCell ref="E32:E34"/>
    <mergeCell ref="F32:F34"/>
    <mergeCell ref="K32:K34"/>
    <mergeCell ref="E36:E37"/>
    <mergeCell ref="F36:F37"/>
    <mergeCell ref="C26:C30"/>
    <mergeCell ref="E26:E30"/>
    <mergeCell ref="F26:F30"/>
    <mergeCell ref="E16:E20"/>
    <mergeCell ref="C16:C20"/>
    <mergeCell ref="F16:F20"/>
    <mergeCell ref="C21:C25"/>
    <mergeCell ref="E21:E25"/>
    <mergeCell ref="F21:F25"/>
    <mergeCell ref="E58:E62"/>
    <mergeCell ref="F58:F62"/>
    <mergeCell ref="C58:C62"/>
    <mergeCell ref="K58:K62"/>
    <mergeCell ref="B5:B62"/>
    <mergeCell ref="A63:D63"/>
    <mergeCell ref="K36:K37"/>
    <mergeCell ref="C48:C52"/>
    <mergeCell ref="E48:E52"/>
    <mergeCell ref="F48:F52"/>
    <mergeCell ref="C53:C57"/>
    <mergeCell ref="E53:E57"/>
    <mergeCell ref="F53:F57"/>
    <mergeCell ref="K48:K52"/>
    <mergeCell ref="K53:K57"/>
    <mergeCell ref="E38:E42"/>
    <mergeCell ref="F38:F42"/>
    <mergeCell ref="C38:C42"/>
    <mergeCell ref="K38:K42"/>
    <mergeCell ref="E43:E47"/>
    <mergeCell ref="C43:C47"/>
    <mergeCell ref="K43:K47"/>
    <mergeCell ref="F43:F47"/>
    <mergeCell ref="K16:K30"/>
    <mergeCell ref="C80:C82"/>
    <mergeCell ref="F80:F82"/>
    <mergeCell ref="F64:F68"/>
    <mergeCell ref="F69:F73"/>
    <mergeCell ref="E75:E79"/>
    <mergeCell ref="F75:F79"/>
    <mergeCell ref="C69:C73"/>
    <mergeCell ref="C75:C79"/>
    <mergeCell ref="E69:E73"/>
    <mergeCell ref="E64:E68"/>
    <mergeCell ref="C64:C68"/>
    <mergeCell ref="C117:C119"/>
    <mergeCell ref="E117:E119"/>
    <mergeCell ref="F117:F119"/>
    <mergeCell ref="C102:C106"/>
    <mergeCell ref="E102:E106"/>
    <mergeCell ref="F102:F106"/>
    <mergeCell ref="C92:C96"/>
    <mergeCell ref="E92:E96"/>
    <mergeCell ref="F92:F96"/>
    <mergeCell ref="C97:C101"/>
    <mergeCell ref="E97:E101"/>
    <mergeCell ref="F97:F101"/>
    <mergeCell ref="E136:E137"/>
    <mergeCell ref="F136:F137"/>
    <mergeCell ref="C138:C142"/>
    <mergeCell ref="E138:E142"/>
    <mergeCell ref="F138:F142"/>
    <mergeCell ref="C130:C134"/>
    <mergeCell ref="E130:E134"/>
    <mergeCell ref="F130:F134"/>
    <mergeCell ref="C120:C124"/>
    <mergeCell ref="E120:E124"/>
    <mergeCell ref="F120:F124"/>
    <mergeCell ref="C125:C129"/>
    <mergeCell ref="E125:E129"/>
    <mergeCell ref="F125:F129"/>
    <mergeCell ref="K120:K158"/>
    <mergeCell ref="K117:K119"/>
    <mergeCell ref="A159:D159"/>
    <mergeCell ref="K64:K68"/>
    <mergeCell ref="K69:K73"/>
    <mergeCell ref="K102:K106"/>
    <mergeCell ref="K107:K111"/>
    <mergeCell ref="K112:K116"/>
    <mergeCell ref="F144:F148"/>
    <mergeCell ref="F149:F153"/>
    <mergeCell ref="F154:F158"/>
    <mergeCell ref="C107:C111"/>
    <mergeCell ref="E107:E111"/>
    <mergeCell ref="F107:F111"/>
    <mergeCell ref="C112:C116"/>
    <mergeCell ref="E112:E116"/>
    <mergeCell ref="F112:F116"/>
    <mergeCell ref="C144:C148"/>
    <mergeCell ref="C149:C153"/>
    <mergeCell ref="C154:C158"/>
    <mergeCell ref="E144:E148"/>
    <mergeCell ref="E149:E153"/>
    <mergeCell ref="E154:E158"/>
    <mergeCell ref="C136:C137"/>
    <mergeCell ref="B160:B273"/>
    <mergeCell ref="K160:K186"/>
    <mergeCell ref="C168:C172"/>
    <mergeCell ref="E168:E172"/>
    <mergeCell ref="F168:F172"/>
    <mergeCell ref="F237:F241"/>
    <mergeCell ref="K192:K241"/>
    <mergeCell ref="K242:K258"/>
    <mergeCell ref="K260:K273"/>
    <mergeCell ref="E160:E164"/>
    <mergeCell ref="C160:C164"/>
    <mergeCell ref="F160:F164"/>
    <mergeCell ref="F242:F246"/>
    <mergeCell ref="F247:F259"/>
    <mergeCell ref="E237:E241"/>
    <mergeCell ref="C183:C187"/>
    <mergeCell ref="E183:E187"/>
    <mergeCell ref="F183:F187"/>
    <mergeCell ref="C188:C192"/>
    <mergeCell ref="E188:E192"/>
    <mergeCell ref="F188:F192"/>
    <mergeCell ref="C173:C177"/>
    <mergeCell ref="E173:E177"/>
    <mergeCell ref="F173:F177"/>
    <mergeCell ref="C178:C182"/>
    <mergeCell ref="E178:E182"/>
    <mergeCell ref="F178:F182"/>
    <mergeCell ref="C254:C258"/>
    <mergeCell ref="E248:E258"/>
    <mergeCell ref="C264:C268"/>
    <mergeCell ref="C269:C273"/>
    <mergeCell ref="F260:F273"/>
    <mergeCell ref="E260:E273"/>
    <mergeCell ref="C231:C235"/>
    <mergeCell ref="F231:F235"/>
    <mergeCell ref="C193:C197"/>
    <mergeCell ref="F193:F197"/>
    <mergeCell ref="C199:C203"/>
    <mergeCell ref="E193:E235"/>
    <mergeCell ref="C204:C208"/>
    <mergeCell ref="C210:C214"/>
    <mergeCell ref="C215:C219"/>
    <mergeCell ref="F198:F219"/>
    <mergeCell ref="C220:C224"/>
    <mergeCell ref="F285:F289"/>
    <mergeCell ref="F291:F295"/>
    <mergeCell ref="C305:C309"/>
    <mergeCell ref="F300:F304"/>
    <mergeCell ref="K285:K289"/>
    <mergeCell ref="B275:B289"/>
    <mergeCell ref="B64:B158"/>
    <mergeCell ref="A290:D290"/>
    <mergeCell ref="A64:A68"/>
    <mergeCell ref="A69:A73"/>
    <mergeCell ref="A75:A79"/>
    <mergeCell ref="A80:A82"/>
    <mergeCell ref="C285:C289"/>
    <mergeCell ref="E285:E289"/>
    <mergeCell ref="K275:K279"/>
    <mergeCell ref="C280:C284"/>
    <mergeCell ref="E280:E284"/>
    <mergeCell ref="F275:F279"/>
    <mergeCell ref="F280:F284"/>
    <mergeCell ref="K280:K284"/>
    <mergeCell ref="A274:D274"/>
    <mergeCell ref="C275:C279"/>
    <mergeCell ref="E275:E279"/>
    <mergeCell ref="C249:C253"/>
    <mergeCell ref="K291:K295"/>
    <mergeCell ref="C296:C297"/>
    <mergeCell ref="E296:E297"/>
    <mergeCell ref="F296:F297"/>
    <mergeCell ref="K296:K297"/>
    <mergeCell ref="C300:C304"/>
    <mergeCell ref="E300:E304"/>
    <mergeCell ref="C291:C295"/>
    <mergeCell ref="E291:E295"/>
    <mergeCell ref="F305:F309"/>
    <mergeCell ref="E305:E309"/>
    <mergeCell ref="E314:E318"/>
    <mergeCell ref="F314:F318"/>
    <mergeCell ref="K314:K318"/>
    <mergeCell ref="C311:C312"/>
    <mergeCell ref="E311:E312"/>
    <mergeCell ref="F311:F312"/>
    <mergeCell ref="K311:K312"/>
    <mergeCell ref="K299:K309"/>
    <mergeCell ref="C319:C323"/>
    <mergeCell ref="E319:E323"/>
    <mergeCell ref="F319:F323"/>
    <mergeCell ref="K319:K323"/>
    <mergeCell ref="C324:C328"/>
    <mergeCell ref="E324:E328"/>
    <mergeCell ref="F324:F328"/>
    <mergeCell ref="K324:K328"/>
    <mergeCell ref="C314:C318"/>
    <mergeCell ref="C329:C333"/>
    <mergeCell ref="E329:E333"/>
    <mergeCell ref="K329:K333"/>
    <mergeCell ref="F329:F333"/>
    <mergeCell ref="C334:C338"/>
    <mergeCell ref="E334:E338"/>
    <mergeCell ref="F334:F338"/>
    <mergeCell ref="K334:K390"/>
    <mergeCell ref="C339:C343"/>
    <mergeCell ref="E339:E343"/>
    <mergeCell ref="C358:C361"/>
    <mergeCell ref="E358:E361"/>
    <mergeCell ref="F358:F361"/>
    <mergeCell ref="C362:C366"/>
    <mergeCell ref="E362:E366"/>
    <mergeCell ref="F362:F366"/>
    <mergeCell ref="F339:F343"/>
    <mergeCell ref="C344:C348"/>
    <mergeCell ref="E344:E348"/>
    <mergeCell ref="F344:F348"/>
    <mergeCell ref="C349:C353"/>
    <mergeCell ref="E349:E353"/>
    <mergeCell ref="F349:F353"/>
    <mergeCell ref="C373:C377"/>
    <mergeCell ref="E373:E377"/>
    <mergeCell ref="F373:F377"/>
    <mergeCell ref="C378:C380"/>
    <mergeCell ref="E378:E380"/>
    <mergeCell ref="F378:F380"/>
    <mergeCell ref="C367:C368"/>
    <mergeCell ref="E367:E368"/>
    <mergeCell ref="F367:F368"/>
    <mergeCell ref="C369:C372"/>
    <mergeCell ref="E369:E372"/>
    <mergeCell ref="F369:F372"/>
    <mergeCell ref="A391:D391"/>
    <mergeCell ref="B392:B433"/>
    <mergeCell ref="C393:C397"/>
    <mergeCell ref="C398:C402"/>
    <mergeCell ref="C403:C404"/>
    <mergeCell ref="C381:C385"/>
    <mergeCell ref="E381:E385"/>
    <mergeCell ref="F381:F385"/>
    <mergeCell ref="C386:C390"/>
    <mergeCell ref="E386:E390"/>
    <mergeCell ref="F386:F390"/>
    <mergeCell ref="E423:E427"/>
    <mergeCell ref="F423:F427"/>
    <mergeCell ref="A412:A416"/>
    <mergeCell ref="A417:A421"/>
    <mergeCell ref="A423:A427"/>
    <mergeCell ref="A429:A433"/>
    <mergeCell ref="A393:A397"/>
    <mergeCell ref="A398:A402"/>
    <mergeCell ref="A403:A404"/>
    <mergeCell ref="A405:A406"/>
    <mergeCell ref="A407:A411"/>
    <mergeCell ref="K423:K427"/>
    <mergeCell ref="C429:C433"/>
    <mergeCell ref="E429:E433"/>
    <mergeCell ref="F429:F433"/>
    <mergeCell ref="C417:C421"/>
    <mergeCell ref="E417:E421"/>
    <mergeCell ref="F393:F416"/>
    <mergeCell ref="F417:F421"/>
    <mergeCell ref="K417:K421"/>
    <mergeCell ref="C405:C406"/>
    <mergeCell ref="C407:C411"/>
    <mergeCell ref="E393:E416"/>
    <mergeCell ref="C412:C416"/>
    <mergeCell ref="K394:K416"/>
    <mergeCell ref="A473:F473"/>
    <mergeCell ref="K435:K450"/>
    <mergeCell ref="K451:K466"/>
    <mergeCell ref="A446:A450"/>
    <mergeCell ref="C452:C456"/>
    <mergeCell ref="C457:C461"/>
    <mergeCell ref="C462:C466"/>
    <mergeCell ref="E436:E466"/>
    <mergeCell ref="A472:D472"/>
    <mergeCell ref="A451:A456"/>
    <mergeCell ref="A457:A461"/>
    <mergeCell ref="A462:A466"/>
    <mergeCell ref="B435:B471"/>
    <mergeCell ref="C436:C440"/>
    <mergeCell ref="F435:F471"/>
    <mergeCell ref="C441:C445"/>
    <mergeCell ref="C446:C450"/>
    <mergeCell ref="A435:A440"/>
    <mergeCell ref="A441:A445"/>
    <mergeCell ref="A83:A84"/>
    <mergeCell ref="A87:A90"/>
    <mergeCell ref="A92:A96"/>
    <mergeCell ref="A97:A101"/>
    <mergeCell ref="A102:A106"/>
    <mergeCell ref="A107:A111"/>
    <mergeCell ref="K1:K3"/>
    <mergeCell ref="A58:A62"/>
    <mergeCell ref="A53:A57"/>
    <mergeCell ref="A48:A52"/>
    <mergeCell ref="A43:A47"/>
    <mergeCell ref="A38:A42"/>
    <mergeCell ref="A26:A30"/>
    <mergeCell ref="A21:A25"/>
    <mergeCell ref="A16:A20"/>
    <mergeCell ref="K74:K85"/>
    <mergeCell ref="K87:K101"/>
    <mergeCell ref="C83:C84"/>
    <mergeCell ref="E83:E84"/>
    <mergeCell ref="F83:F84"/>
    <mergeCell ref="C87:C91"/>
    <mergeCell ref="E87:E91"/>
    <mergeCell ref="F87:F91"/>
    <mergeCell ref="E80:E82"/>
    <mergeCell ref="A138:A142"/>
    <mergeCell ref="A144:A148"/>
    <mergeCell ref="A149:A153"/>
    <mergeCell ref="A154:A158"/>
    <mergeCell ref="A168:A172"/>
    <mergeCell ref="A112:A116"/>
    <mergeCell ref="A117:A119"/>
    <mergeCell ref="A120:A124"/>
    <mergeCell ref="A125:A129"/>
    <mergeCell ref="A130:A134"/>
    <mergeCell ref="A136:A137"/>
    <mergeCell ref="A204:A208"/>
    <mergeCell ref="A210:A214"/>
    <mergeCell ref="A215:A219"/>
    <mergeCell ref="A220:A224"/>
    <mergeCell ref="A231:A235"/>
    <mergeCell ref="A236:A241"/>
    <mergeCell ref="A173:A177"/>
    <mergeCell ref="A178:A182"/>
    <mergeCell ref="A183:A187"/>
    <mergeCell ref="A188:A192"/>
    <mergeCell ref="A193:A197"/>
    <mergeCell ref="A199:A203"/>
    <mergeCell ref="A334:A338"/>
    <mergeCell ref="A339:A343"/>
    <mergeCell ref="A285:A289"/>
    <mergeCell ref="A291:A295"/>
    <mergeCell ref="A296:A297"/>
    <mergeCell ref="A305:A309"/>
    <mergeCell ref="A311:A312"/>
    <mergeCell ref="A242:A247"/>
    <mergeCell ref="A248:A259"/>
    <mergeCell ref="A260:A263"/>
    <mergeCell ref="A264:A268"/>
    <mergeCell ref="A269:A273"/>
    <mergeCell ref="A280:A284"/>
    <mergeCell ref="A434:D434"/>
    <mergeCell ref="C423:C427"/>
    <mergeCell ref="C467:C471"/>
    <mergeCell ref="E467:E471"/>
    <mergeCell ref="K467:K471"/>
    <mergeCell ref="G1:J1"/>
    <mergeCell ref="H2:J2"/>
    <mergeCell ref="G2:G3"/>
    <mergeCell ref="A369:A372"/>
    <mergeCell ref="A373:A377"/>
    <mergeCell ref="A378:A380"/>
    <mergeCell ref="A381:A385"/>
    <mergeCell ref="A386:A390"/>
    <mergeCell ref="B291:B390"/>
    <mergeCell ref="A344:A348"/>
    <mergeCell ref="A349:A353"/>
    <mergeCell ref="A354:A357"/>
    <mergeCell ref="A358:A361"/>
    <mergeCell ref="A362:A366"/>
    <mergeCell ref="A367:A368"/>
    <mergeCell ref="A314:A318"/>
    <mergeCell ref="A319:A323"/>
    <mergeCell ref="A324:A328"/>
    <mergeCell ref="A329:A333"/>
  </mergeCells>
  <pageMargins left="0.7" right="0.7" top="0.75" bottom="0.75" header="0.3" footer="0.3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згідног додатку</vt:lpstr>
      <vt:lpstr>'згідног додатку'!Область_печати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2017-11-22T09:42:30Z</dcterms:modified>
</cp:coreProperties>
</file>